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5000" firstSheet="3" activeTab="3"/>
  </bookViews>
  <sheets>
    <sheet name="Элек." sheetId="2" state="hidden" r:id="rId1"/>
    <sheet name="Общая" sheetId="1" state="hidden" r:id="rId2"/>
    <sheet name="Правильно (5 поселений)" sheetId="4" state="hidden" r:id="rId3"/>
    <sheet name="01.07.22" sheetId="21" r:id="rId4"/>
  </sheets>
  <definedNames>
    <definedName name="_xlnm.Print_Titles" localSheetId="1">Общая!$3:$3</definedName>
    <definedName name="_xlnm.Print_Titles" localSheetId="2">'Правильно (5 поселений)'!$3:$4</definedName>
    <definedName name="_xlnm.Print_Titles" localSheetId="0">Элек.!$3:$3</definedName>
    <definedName name="_xlnm.Print_Area" localSheetId="1">Общая!$A$1:$J$83</definedName>
    <definedName name="_xlnm.Print_Area" localSheetId="2">'Правильно (5 поселений)'!$A$1:$L$24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5" i="21"/>
  <c r="H60"/>
  <c r="E59"/>
  <c r="H59" s="1"/>
  <c r="O49"/>
  <c r="O48"/>
  <c r="O44"/>
  <c r="D44"/>
  <c r="O40"/>
  <c r="O21"/>
  <c r="O18"/>
  <c r="O16"/>
  <c r="O15"/>
  <c r="D12"/>
  <c r="O9"/>
  <c r="O6"/>
  <c r="O5"/>
  <c r="G23" i="4" l="1"/>
  <c r="J23" s="1"/>
  <c r="G19"/>
  <c r="J19" s="1"/>
  <c r="J18"/>
  <c r="J17"/>
  <c r="J16"/>
  <c r="G15"/>
  <c r="J15" s="1"/>
  <c r="N14"/>
  <c r="N13"/>
  <c r="F12"/>
  <c r="G12" s="1"/>
  <c r="N8"/>
  <c r="G7"/>
  <c r="J7" s="1"/>
  <c r="F7"/>
  <c r="N6"/>
  <c r="J6"/>
  <c r="N5"/>
  <c r="J5"/>
  <c r="F23" l="1"/>
  <c r="F15"/>
  <c r="F19"/>
  <c r="K80" i="1" l="1"/>
  <c r="K61"/>
  <c r="K6"/>
  <c r="K18" l="1"/>
  <c r="K60" l="1"/>
  <c r="K56"/>
  <c r="K50"/>
  <c r="K22"/>
  <c r="K17"/>
  <c r="K14"/>
  <c r="K5"/>
  <c r="K8"/>
</calcChain>
</file>

<file path=xl/comments1.xml><?xml version="1.0" encoding="utf-8"?>
<comments xmlns="http://schemas.openxmlformats.org/spreadsheetml/2006/main">
  <authors>
    <author>Данив Ольга Васильевна</author>
    <author>Пилявец Марина Александровна</author>
  </authors>
  <commentList>
    <comment ref="I5" authorId="0">
      <text>
        <r>
          <rPr>
            <b/>
            <sz val="9"/>
            <color indexed="81"/>
            <rFont val="Tahoma"/>
            <family val="2"/>
            <charset val="204"/>
          </rPr>
          <t>Данив Ольга Васильевна:</t>
        </r>
        <r>
          <rPr>
            <sz val="9"/>
            <color indexed="81"/>
            <rFont val="Tahoma"/>
            <family val="2"/>
            <charset val="204"/>
          </rPr>
          <t xml:space="preserve">
по схеме теплоснабжения
Реконструкция котельной №17 2021г. Конц. Согл.</t>
        </r>
      </text>
    </comment>
    <comment ref="I8" authorId="1">
      <text>
        <r>
          <rPr>
            <b/>
            <sz val="9"/>
            <color indexed="81"/>
            <rFont val="Tahoma"/>
            <family val="2"/>
            <charset val="204"/>
          </rPr>
          <t>Пилявец Марина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2019г. Ввод новой блочно-модульной котельной в рамках Конц. Согл. Вместо кот.1,2,3</t>
        </r>
      </text>
    </comment>
    <comment ref="I15" authorId="1">
      <text>
        <r>
          <rPr>
            <b/>
            <sz val="9"/>
            <color indexed="81"/>
            <rFont val="Tahoma"/>
            <family val="2"/>
            <charset val="204"/>
          </rPr>
          <t>Пилявец Марина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Реконструкция котельной ВВД 2019г. В рамках конц. согл.</t>
        </r>
      </text>
    </comment>
    <comment ref="I18" authorId="1">
      <text>
        <r>
          <rPr>
            <b/>
            <sz val="9"/>
            <color indexed="81"/>
            <rFont val="Tahoma"/>
            <family val="2"/>
            <charset val="204"/>
          </rPr>
          <t>Пилявец Марина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Реконстуркция котельной 2020г. В рамках конц.согл.
</t>
        </r>
      </text>
    </comment>
    <comment ref="I39" authorId="0">
      <text>
        <r>
          <rPr>
            <b/>
            <sz val="9"/>
            <color indexed="81"/>
            <rFont val="Tahoma"/>
            <family val="2"/>
            <charset val="204"/>
          </rPr>
          <t>Данив Ольга Васильевна:</t>
        </r>
        <r>
          <rPr>
            <sz val="9"/>
            <color indexed="81"/>
            <rFont val="Tahoma"/>
            <family val="2"/>
            <charset val="204"/>
          </rPr>
          <t xml:space="preserve">
по схеме теплоснабжения</t>
        </r>
      </text>
    </comment>
    <comment ref="I50" authorId="0">
      <text>
        <r>
          <rPr>
            <b/>
            <sz val="9"/>
            <color indexed="81"/>
            <rFont val="Tahoma"/>
            <family val="2"/>
            <charset val="204"/>
          </rPr>
          <t>Данив Ольга Васильевна:</t>
        </r>
        <r>
          <rPr>
            <sz val="9"/>
            <color indexed="81"/>
            <rFont val="Tahoma"/>
            <family val="2"/>
            <charset val="204"/>
          </rPr>
          <t xml:space="preserve">
по схеме теплоснабжения-Строительство сетей водоснабжения по ул. Комсомольской, ввод в эксплуатацию 12.11.2016г.</t>
        </r>
      </text>
    </comment>
    <comment ref="I56" authorId="1">
      <text>
        <r>
          <rPr>
            <b/>
            <sz val="9"/>
            <color indexed="81"/>
            <rFont val="Tahoma"/>
            <family val="2"/>
            <charset val="204"/>
          </rPr>
          <t>Пилявец Марина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порядка 5,15 Гкал/час, после ввода в 2019г. блочной модульной газовой котельной</t>
        </r>
      </text>
    </comment>
    <comment ref="I60" authorId="0">
      <text>
        <r>
          <rPr>
            <b/>
            <sz val="9"/>
            <color indexed="81"/>
            <rFont val="Tahoma"/>
            <family val="2"/>
            <charset val="204"/>
          </rPr>
          <t>Данив Ольга Васильевна:</t>
        </r>
        <r>
          <rPr>
            <sz val="9"/>
            <color indexed="81"/>
            <rFont val="Tahoma"/>
            <family val="2"/>
            <charset val="204"/>
          </rPr>
          <t xml:space="preserve">
по схеме теплоснабжения
Реконструкция котельной 2021г.согла Конц.согл.порядка 11 Гкал/час,  после строительства блочной модульной котельной в 2017г., что позволит вывести существующюю котельную в резерв, увеличить эффективность сжигания топлива и снизит расходы на собст.нужды  </t>
        </r>
      </text>
    </comment>
  </commentList>
</comments>
</file>

<file path=xl/comments2.xml><?xml version="1.0" encoding="utf-8"?>
<comments xmlns="http://schemas.openxmlformats.org/spreadsheetml/2006/main">
  <authors>
    <author>Пилявец Марина Александровна</author>
    <author>Данив Ольга Васильевна</author>
  </authors>
  <commentList>
    <comment ref="D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с учётом консрвированных котлов (1), а в мониторинге без учёта котла на консервации. Резерв на случай аварий неучтено, на собственные нужды котельно учтены
</t>
        </r>
      </text>
    </comment>
    <comment ref="G5" authorId="0">
      <text>
        <r>
          <rPr>
            <b/>
            <sz val="9"/>
            <color indexed="81"/>
            <rFont val="Tahoma"/>
            <family val="2"/>
            <charset val="204"/>
          </rPr>
          <t>Пилявец Марина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с учётом продлеваемых и удаленных которые более 3-хлет.</t>
        </r>
      </text>
    </comment>
    <comment ref="I5" authorId="0">
      <text>
        <r>
          <rPr>
            <b/>
            <sz val="9"/>
            <color indexed="81"/>
            <rFont val="Tahoma"/>
            <family val="2"/>
            <charset val="204"/>
          </rPr>
          <t>Пилявец Марина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0,22 школа, поликлин выданы</t>
        </r>
      </text>
    </comment>
    <comment ref="L5" authorId="1">
      <text>
        <r>
          <rPr>
            <b/>
            <sz val="9"/>
            <color indexed="81"/>
            <rFont val="Tahoma"/>
            <family val="2"/>
            <charset val="204"/>
          </rPr>
          <t>Данив Ольга Васильевна:</t>
        </r>
        <r>
          <rPr>
            <sz val="9"/>
            <color indexed="81"/>
            <rFont val="Tahoma"/>
            <family val="2"/>
            <charset val="204"/>
          </rPr>
          <t xml:space="preserve">
по схеме теплоснабжения
Реконструкция котельной №17 2021г. Конц. Согл.</t>
        </r>
      </text>
    </comment>
    <comment ref="L8" authorId="0">
      <text>
        <r>
          <rPr>
            <b/>
            <sz val="9"/>
            <color indexed="81"/>
            <rFont val="Tahoma"/>
            <family val="2"/>
            <charset val="204"/>
          </rPr>
          <t>Пилявец Марина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2019г. Ввод новой блочно-модульной котельной в рамках Конц. Согл. Вместо кот.1,2,3</t>
        </r>
      </text>
    </comment>
    <comment ref="F14" authorId="0">
      <text>
        <r>
          <rPr>
            <b/>
            <sz val="9"/>
            <color indexed="81"/>
            <rFont val="Tahoma"/>
            <family val="2"/>
            <charset val="204"/>
          </rPr>
          <t>Пилявец Марина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200Резерв неприкосновенный+подпитка котельной.
По всем остальным поселениям резерв учтён (отдельно стоящие резервуары)</t>
        </r>
      </text>
    </comment>
    <comment ref="L14" authorId="0">
      <text>
        <r>
          <rPr>
            <b/>
            <sz val="9"/>
            <color indexed="81"/>
            <rFont val="Tahoma"/>
            <family val="2"/>
            <charset val="204"/>
          </rPr>
          <t>Пилявец Марина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Реконстуркция котельной 2020г. В рамках конц.согл.
</t>
        </r>
      </text>
    </comment>
    <comment ref="D16" authorId="0">
      <text>
        <r>
          <rPr>
            <b/>
            <sz val="9"/>
            <color indexed="81"/>
            <rFont val="Tahoma"/>
            <family val="2"/>
            <charset val="204"/>
          </rPr>
          <t>Пилявец Марина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По проекту</t>
        </r>
      </text>
    </comment>
    <comment ref="E16" authorId="0">
      <text>
        <r>
          <rPr>
            <b/>
            <sz val="9"/>
            <color indexed="81"/>
            <rFont val="Tahoma"/>
            <family val="2"/>
            <charset val="204"/>
          </rPr>
          <t>Пилявец Марина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установленная за вычетом на хоз.нужды.
</t>
        </r>
      </text>
    </comment>
    <comment ref="D20" authorId="0">
      <text>
        <r>
          <rPr>
            <b/>
            <sz val="9"/>
            <color indexed="81"/>
            <rFont val="Tahoma"/>
            <family val="2"/>
            <charset val="204"/>
          </rPr>
          <t>Пилявец Марина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Проектная мощность</t>
        </r>
      </text>
    </comment>
    <comment ref="E20" authorId="0">
      <text>
        <r>
          <rPr>
            <b/>
            <sz val="9"/>
            <color indexed="81"/>
            <rFont val="Tahoma"/>
            <family val="2"/>
            <charset val="204"/>
          </rPr>
          <t>Пилявец Марина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Мощность по режимным картам (1р. В 3 года)</t>
        </r>
      </text>
    </comment>
  </commentList>
</comments>
</file>

<file path=xl/comments3.xml><?xml version="1.0" encoding="utf-8"?>
<comments xmlns="http://schemas.openxmlformats.org/spreadsheetml/2006/main">
  <authors>
    <author>Пилявец Марина Александровна</author>
    <author>Данив Ольга Васильевна</author>
  </authors>
  <commentList>
    <comment ref="D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с учётом консервированных котлов (1), а в мониторинге без учёта котла на консервации. Резерв на случай аварий не учтено, на собственные нужды котельно учтены
</t>
        </r>
      </text>
    </comment>
    <comment ref="H5" authorId="0">
      <text>
        <r>
          <rPr>
            <b/>
            <sz val="9"/>
            <color indexed="81"/>
            <rFont val="Tahoma"/>
            <family val="2"/>
            <charset val="204"/>
          </rPr>
          <t>Пилявец Марина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с учётом продлеваемых и удаленных которые более 3-хлет.</t>
        </r>
      </text>
    </comment>
    <comment ref="M5" authorId="1">
      <text>
        <r>
          <rPr>
            <b/>
            <sz val="9"/>
            <color indexed="81"/>
            <rFont val="Tahoma"/>
            <family val="2"/>
            <charset val="204"/>
          </rPr>
          <t>Данив Ольга Васильевна:</t>
        </r>
        <r>
          <rPr>
            <sz val="9"/>
            <color indexed="81"/>
            <rFont val="Tahoma"/>
            <family val="2"/>
            <charset val="204"/>
          </rPr>
          <t xml:space="preserve">
по схеме теплоснабжения
Реконструкция котельной №17 2021г. Конц. Согл.</t>
        </r>
      </text>
    </comment>
    <comment ref="M19" authorId="0">
      <text>
        <r>
          <rPr>
            <b/>
            <sz val="9"/>
            <color indexed="81"/>
            <rFont val="Tahoma"/>
            <family val="2"/>
            <charset val="204"/>
          </rPr>
          <t>Пилявец Марина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Реконструкция котельной ВВД 2019г. В рамках конц. согл.</t>
        </r>
      </text>
    </comment>
    <comment ref="M40" authorId="1">
      <text>
        <r>
          <rPr>
            <b/>
            <sz val="9"/>
            <color indexed="81"/>
            <rFont val="Tahoma"/>
            <family val="2"/>
            <charset val="204"/>
          </rPr>
          <t>Данив Ольга Васильевна:</t>
        </r>
        <r>
          <rPr>
            <sz val="9"/>
            <color indexed="81"/>
            <rFont val="Tahoma"/>
            <family val="2"/>
            <charset val="204"/>
          </rPr>
          <t xml:space="preserve">
по схеме теплоснабжения-Строительство сетей водоснабжения по ул. Комсомольской, ввод в эксплуатацию 12.11.2016г.</t>
        </r>
      </text>
    </comment>
  </commentList>
</comments>
</file>

<file path=xl/sharedStrings.xml><?xml version="1.0" encoding="utf-8"?>
<sst xmlns="http://schemas.openxmlformats.org/spreadsheetml/2006/main" count="886" uniqueCount="383">
  <si>
    <t>№ п/п</t>
  </si>
  <si>
    <t>Населенный пункт</t>
  </si>
  <si>
    <t>Наименование объекта</t>
  </si>
  <si>
    <t xml:space="preserve">Установленная мощность </t>
  </si>
  <si>
    <t>Располагаемая мощность (присоединенная нагрузка)</t>
  </si>
  <si>
    <t>Присоединенная нагрузка на текущий период, включая выданные технические условия</t>
  </si>
  <si>
    <t>Резерв/дефицит мощности</t>
  </si>
  <si>
    <t>Примечание</t>
  </si>
  <si>
    <t>п.г.т.Белый Яр</t>
  </si>
  <si>
    <t>Котельные №16,17</t>
  </si>
  <si>
    <t>189,23 Гкал/час</t>
  </si>
  <si>
    <t>142,69 Гкал/час</t>
  </si>
  <si>
    <t>ВОС «Кавитон»</t>
  </si>
  <si>
    <t>4800 м3/сут</t>
  </si>
  <si>
    <t>4500 м3/сут</t>
  </si>
  <si>
    <t>300 м3/сут</t>
  </si>
  <si>
    <t>Котельная №1</t>
  </si>
  <si>
    <t>17,93 Гкал/час</t>
  </si>
  <si>
    <t xml:space="preserve">требуется реконструкция, т.к. отсутствует резерв мощности, оборудование физически и морально устарело </t>
  </si>
  <si>
    <t>Котельная №2</t>
  </si>
  <si>
    <t>6,88 Гкал/час</t>
  </si>
  <si>
    <t>6,02 Гкал/час</t>
  </si>
  <si>
    <t>отсутствие резерва мощности</t>
  </si>
  <si>
    <t>Котельная №3</t>
  </si>
  <si>
    <t>16,53  Гкал/час</t>
  </si>
  <si>
    <t>13,10 Гкал/час</t>
  </si>
  <si>
    <t>2500 м3/сут</t>
  </si>
  <si>
    <t>2300 м3/сут</t>
  </si>
  <si>
    <t>требуется реконструкция для автоматизации производственного процесса</t>
  </si>
  <si>
    <t>д.Сайгатина</t>
  </si>
  <si>
    <t>Котельные №1</t>
  </si>
  <si>
    <t>7,65 Гкал/час</t>
  </si>
  <si>
    <t>требуется реконструкция, т.к. отсутствует резерв мощности, оборудование физически и морально устарело, 2 котла в резерве (на жидком топливе)</t>
  </si>
  <si>
    <t>ВОС «Гальватек»</t>
  </si>
  <si>
    <t>400 м3/сут</t>
  </si>
  <si>
    <t>100 м3/сут</t>
  </si>
  <si>
    <t xml:space="preserve">требуется строительство ВОС, т.к. высокая степень износа оборудования, устаревшая технология, оборудование не соответствует современным требованиям. </t>
  </si>
  <si>
    <t>Информация о имеющихся резервах мощности для подключения потребителей (объектов строительства) к  действующим электрическим сетям и сетям инженерно-технического обеспечения Сургутского района</t>
  </si>
  <si>
    <t>47,70 Гкал/час</t>
  </si>
  <si>
    <t xml:space="preserve"> 94,99 Гкал/час</t>
  </si>
  <si>
    <t>15,65 Гкал/час</t>
  </si>
  <si>
    <t>19,24 Гкал/час</t>
  </si>
  <si>
    <t>- 3,59 Гкал/час</t>
  </si>
  <si>
    <t>9,08 Гкал/час</t>
  </si>
  <si>
    <t>- 3,06 Гкал/час</t>
  </si>
  <si>
    <t>16,38 Гкал/час</t>
  </si>
  <si>
    <t>- 3,28 Гкал/час</t>
  </si>
  <si>
    <t>4,81 Гкал/час</t>
  </si>
  <si>
    <t>2,84 Гкал/час</t>
  </si>
  <si>
    <t>13,21 Гкал/час</t>
  </si>
  <si>
    <t>10,70 Гкал/час</t>
  </si>
  <si>
    <t>13,91 Гкал/час</t>
  </si>
  <si>
    <t>- 3,21 Гкал/час</t>
  </si>
  <si>
    <t>отсутствует резерв мощности</t>
  </si>
  <si>
    <t>1200 м3/сут</t>
  </si>
  <si>
    <t>1000 м3/сут</t>
  </si>
  <si>
    <t>200 м3/сут</t>
  </si>
  <si>
    <t>требуется реконструкция с увеличением  мощности и автоматизацией производственного процесса, т.к. отсутствует резерв мощности, оборудование физически и морально устарело</t>
  </si>
  <si>
    <t>Объекты электроснабжения</t>
  </si>
  <si>
    <t>21 100 кВт</t>
  </si>
  <si>
    <t>2,9 Гкал/час</t>
  </si>
  <si>
    <t>1,62 Гкал/час</t>
  </si>
  <si>
    <t>0,9807 Гкал/час</t>
  </si>
  <si>
    <t>0,64 Гкал/час</t>
  </si>
  <si>
    <t>250 м3/сут</t>
  </si>
  <si>
    <t>150 м3/сут</t>
  </si>
  <si>
    <t>4,2 Гкал/час</t>
  </si>
  <si>
    <t>3,3 Гкал/час</t>
  </si>
  <si>
    <t>Котельная №3а</t>
  </si>
  <si>
    <t>10,96 Гкал/час</t>
  </si>
  <si>
    <t>9,9 Гкал/час</t>
  </si>
  <si>
    <t>Котельная №1/4</t>
  </si>
  <si>
    <t>4,5 Гкал/час</t>
  </si>
  <si>
    <t>3,6 Гкал/час</t>
  </si>
  <si>
    <t>3,39 Гкал/час</t>
  </si>
  <si>
    <t>0,21 Гкал/час</t>
  </si>
  <si>
    <t>ВОС</t>
  </si>
  <si>
    <t>500 м3/сут</t>
  </si>
  <si>
    <t>КОС</t>
  </si>
  <si>
    <t>п.Малоюганский</t>
  </si>
  <si>
    <t>Скважина</t>
  </si>
  <si>
    <t>0,384 м3/сут</t>
  </si>
  <si>
    <t>доставка воды, требуется очистка</t>
  </si>
  <si>
    <t>6 300 кВт</t>
  </si>
  <si>
    <t>д.Лямина</t>
  </si>
  <si>
    <t>5,77 Гкал/час</t>
  </si>
  <si>
    <t>4,8 Гкал/час</t>
  </si>
  <si>
    <t xml:space="preserve">требуется строительство новой котельной с увеличением мощности, т.к. оборудование физически и морально устарело </t>
  </si>
  <si>
    <t>600 м3/сут</t>
  </si>
  <si>
    <t>в консервации</t>
  </si>
  <si>
    <t>д.Лямина, п.Песчаный</t>
  </si>
  <si>
    <t>1 900 кВт</t>
  </si>
  <si>
    <t>с.Сытомино</t>
  </si>
  <si>
    <t>3,57 Гкал/час</t>
  </si>
  <si>
    <t>2,4 Гкал/час</t>
  </si>
  <si>
    <t>1,59 Гкал/час</t>
  </si>
  <si>
    <t>0,81 Гкал/час</t>
  </si>
  <si>
    <t>с.Сытомино, п.Горный</t>
  </si>
  <si>
    <t>1 632 кВт</t>
  </si>
  <si>
    <t>5,9 Гкал/час</t>
  </si>
  <si>
    <t>4,61 Гкал/час</t>
  </si>
  <si>
    <t>4,52 Гкал/час</t>
  </si>
  <si>
    <t>3,07 Гкал/час</t>
  </si>
  <si>
    <t>1,26 Гкал/час</t>
  </si>
  <si>
    <t>1,81 Гкал/час</t>
  </si>
  <si>
    <t>4,41 Гкал/час</t>
  </si>
  <si>
    <t>2 000 кВт</t>
  </si>
  <si>
    <t>7,34 Гкал/час</t>
  </si>
  <si>
    <t>6,36 Гкал/час</t>
  </si>
  <si>
    <t>9,02 Гкал/час</t>
  </si>
  <si>
    <t>- 2,66 Гкал/час</t>
  </si>
  <si>
    <t>СОВ</t>
  </si>
  <si>
    <t>800 м3/сут</t>
  </si>
  <si>
    <t>700 м3/сут</t>
  </si>
  <si>
    <t>1 500 кВт</t>
  </si>
  <si>
    <t>13,75 Гкал/час</t>
  </si>
  <si>
    <t>9,3 Гкал/час</t>
  </si>
  <si>
    <t>требуется реконструкция, т.к. отсутствует резерв мощности, оборудование физически и морально устарело</t>
  </si>
  <si>
    <t>СБО</t>
  </si>
  <si>
    <t>450 м3/сут</t>
  </si>
  <si>
    <t>требуется реконструкция, оборудование физически и морально устарело</t>
  </si>
  <si>
    <t>1,43 Гкал/час</t>
  </si>
  <si>
    <t>1 200 кВт</t>
  </si>
  <si>
    <t>п.Банный</t>
  </si>
  <si>
    <t>280 кВт</t>
  </si>
  <si>
    <t>п.Солнечный</t>
  </si>
  <si>
    <t>п.г.т.Барсово</t>
  </si>
  <si>
    <t>п.г.т.Белый Яр,  п.Солнечный,  п.г.т.Барсово</t>
  </si>
  <si>
    <t>п.Высокий Мыс</t>
  </si>
  <si>
    <t>2,75 Гкал/час</t>
  </si>
  <si>
    <t>0,55 Гкал/час</t>
  </si>
  <si>
    <t>5,11 Гкал/час</t>
  </si>
  <si>
    <t>4,79 Гкал/час</t>
  </si>
  <si>
    <t>0,39 Гкал/час</t>
  </si>
  <si>
    <t>5,14 Гкал/час</t>
  </si>
  <si>
    <t>- 0,53 Гкал/час</t>
  </si>
  <si>
    <t>0,83 Гкал/час</t>
  </si>
  <si>
    <t>3,58 Гкал/час</t>
  </si>
  <si>
    <t>10,84 Гкал/час</t>
  </si>
  <si>
    <t>- 1,54 Гкал/час</t>
  </si>
  <si>
    <t>требуется строительство ВОС, т.к. питьевая вода не соответствует требованиям СанПиН (по содержанию железа)</t>
  </si>
  <si>
    <t xml:space="preserve">требуется реконструкция, т.к. отсутствует резерв мощности </t>
  </si>
  <si>
    <t>1,02 Гкал/час</t>
  </si>
  <si>
    <t>0,41 Гкал/час</t>
  </si>
  <si>
    <t>с.Угут</t>
  </si>
  <si>
    <t>с.Угут, д.Каюково, п.Малоюганский</t>
  </si>
  <si>
    <t>с.Локосово</t>
  </si>
  <si>
    <t>д.Русскинская</t>
  </si>
  <si>
    <t>с.Ульт-Ягун</t>
  </si>
  <si>
    <t>п.Тром-Аган</t>
  </si>
  <si>
    <t>с.Ульт-Ягун, п.Тром-Аган</t>
  </si>
  <si>
    <t>Примечание:</t>
  </si>
  <si>
    <t>Подключение потребителей (объектов строительства) к электрическим сетям и сетям инженерно-технического обеспечения Сургутского района производится в соответствии с требованиями действующего законодательства Российской Федерации, при наличии резерва мощности.</t>
  </si>
  <si>
    <t>д.Каюково, п.Малоюганский</t>
  </si>
  <si>
    <t>1 875 кВт</t>
  </si>
  <si>
    <t>3 186 кВт</t>
  </si>
  <si>
    <t>0 кВт</t>
  </si>
  <si>
    <t>60 кВт</t>
  </si>
  <si>
    <t>220 кВт</t>
  </si>
  <si>
    <t>п.Высокий Мыс, п.Тундрино</t>
  </si>
  <si>
    <t>1 205 кВт</t>
  </si>
  <si>
    <t>доставка, требуется очистка</t>
  </si>
  <si>
    <t>требуется реконструкция, т.к. оборудование физически и морально устарело. Имеется избыточный резерв мощности</t>
  </si>
  <si>
    <t>г. п. Федоровский</t>
  </si>
  <si>
    <t>51,3 Гкал/час</t>
  </si>
  <si>
    <t>124 Гкал/час</t>
  </si>
  <si>
    <t>12 500 кВт</t>
  </si>
  <si>
    <t>16 000 м3/сут</t>
  </si>
  <si>
    <t>14 000 м3/сут</t>
  </si>
  <si>
    <t xml:space="preserve">с. п. Нижнесортымский </t>
  </si>
  <si>
    <t>г. п. Лянтор</t>
  </si>
  <si>
    <t>25 000 кВт</t>
  </si>
  <si>
    <t>24 920 кВт</t>
  </si>
  <si>
    <t>80 кВт</t>
  </si>
  <si>
    <t>Котельные №1,2,3</t>
  </si>
  <si>
    <t>301,82 Гкал/час</t>
  </si>
  <si>
    <t>211,52 Гкал/час</t>
  </si>
  <si>
    <t>262,82 Гкал/час</t>
  </si>
  <si>
    <t>55,6 Гкал/час</t>
  </si>
  <si>
    <t>3200 м3/сут</t>
  </si>
  <si>
    <t>0 м3/сут</t>
  </si>
  <si>
    <t>требуется строительство ВОС, т.к. высокая степень износа оборудования, устаревшая технология, оборудование не соответствует современным требованиям, отсутствует резерв мощности</t>
  </si>
  <si>
    <t>8000 м3/сут</t>
  </si>
  <si>
    <t>7000 м3/сут</t>
  </si>
  <si>
    <t>40,4 Гкал/час</t>
  </si>
  <si>
    <t>35,4 Гкал/час</t>
  </si>
  <si>
    <t>- 5 Гкал/час</t>
  </si>
  <si>
    <t>400 м3/сут, после строительства (1 этап ВОС-400 м3/сут) Водоотчистных сооружений 800 м3/сут</t>
  </si>
  <si>
    <t>0 кВА</t>
  </si>
  <si>
    <t>Согласно документации по планировке территории "Проект планировки территории микрорайонов 8,9,10 поселка Нижнесортымский Сургутского района ХМАО-Югры", для электроснабжения существующих и проектируемых потребителей предусмотрено строительство 3 новых потребительских трансформаторных подстанций БКТП-2*250/10, БКТП-2*400/10, 2*1000/10 и 2*100/10. Суммарная установленная мощность трансформаторов 3300кВА.</t>
  </si>
  <si>
    <t>трансформаторная подстанция ТП-2*630/6 находится в хозяйственном ведении МУП "СРЭС" МО СР и вторая ТП-2*630/6 принадлежит  ОАО "Сургутнефтегаз"</t>
  </si>
  <si>
    <t>142,89 Гкал/час</t>
  </si>
  <si>
    <t xml:space="preserve">требуется реконструкция, т.к.  оборудование физически и морально устарело </t>
  </si>
  <si>
    <t>4,58 Гкал/час</t>
  </si>
  <si>
    <t>120 м3/сут</t>
  </si>
  <si>
    <t>1080 м3/сут</t>
  </si>
  <si>
    <t>0,36 Гкал/час</t>
  </si>
  <si>
    <t>3,18 Гкал/час</t>
  </si>
  <si>
    <t>0,12 Гкал/час</t>
  </si>
  <si>
    <t>1,79 Гкал/час</t>
  </si>
  <si>
    <t>4,13 Гкал/час</t>
  </si>
  <si>
    <t>0,67 Гкал/час</t>
  </si>
  <si>
    <t>80 м3/сут</t>
  </si>
  <si>
    <t>3,33 Гкал/час</t>
  </si>
  <si>
    <t>350 м3/сут</t>
  </si>
  <si>
    <t>5,58 Гкал/час</t>
  </si>
  <si>
    <t>- 0,97 Гкал/час</t>
  </si>
  <si>
    <t>2,03 Гкал/час</t>
  </si>
  <si>
    <t>1,04 Гкал/час</t>
  </si>
  <si>
    <t>1,67 Гкал/час</t>
  </si>
  <si>
    <t>2,74 Гкал/час</t>
  </si>
  <si>
    <t>9,98 Гкал/час</t>
  </si>
  <si>
    <t>10,11 Гкал/час</t>
  </si>
  <si>
    <t>- 0,81 Гкал/час</t>
  </si>
  <si>
    <t>СОВ 800, СОВ 400</t>
  </si>
  <si>
    <t>1,15 Гкал/час</t>
  </si>
  <si>
    <t>0,28 Гкал/час</t>
  </si>
  <si>
    <t>5500 м3/сут</t>
  </si>
  <si>
    <t>1500 м3/сут</t>
  </si>
  <si>
    <t>2-я очередь КОС 14 000 м3/ сут. законсервированна, требуется реконструкция объекта.</t>
  </si>
  <si>
    <t>станция обезжелезивания №1 законсервированна, требуется реконструкция объекта</t>
  </si>
  <si>
    <t>дефецит мощности</t>
  </si>
  <si>
    <t>*АО «Тюменьэнерго» построена  ПС-35/10кВ «Вач-Лор»</t>
  </si>
  <si>
    <t xml:space="preserve">резерв мощности на минимальном уровне. **АО «Тюменьэнерго» построена
 ПС-110/35/10кВ «Вынга»
</t>
  </si>
  <si>
    <t>***АО «Тюменьэнерго» построена  ПС-110/35/10кВ  «Югорская»</t>
  </si>
  <si>
    <t>2865 кВА</t>
  </si>
  <si>
    <t>9274 м³/сут</t>
  </si>
  <si>
    <t>5893 м³/сут</t>
  </si>
  <si>
    <t>112,12Гкал/час</t>
  </si>
  <si>
    <t>54,4 Гкал/час</t>
  </si>
  <si>
    <t>57,72 Гкал/час</t>
  </si>
  <si>
    <t>4393,96м3/сут</t>
  </si>
  <si>
    <t>3606,04м3/сут</t>
  </si>
  <si>
    <t>Увеличение мощности не требуется, для улучшения качества работы оборудования необходим капитальный ремонт трех котлов ДЕВ-ГМ25/14, а также двух КВГМ 30/150 (котлы выработали нормативный срок службы).</t>
  </si>
  <si>
    <t>В связи с физическим износом оборудования, требуется реконструкция ВОС.</t>
  </si>
  <si>
    <t>по состоянию на 01.03.2016г.</t>
  </si>
  <si>
    <t>11614 кВт</t>
  </si>
  <si>
    <t>886 кВт</t>
  </si>
  <si>
    <t>910 кВт</t>
  </si>
  <si>
    <t>295кВт</t>
  </si>
  <si>
    <t>22423 кВт</t>
  </si>
  <si>
    <t>3232 кВт</t>
  </si>
  <si>
    <t>3068 кВт</t>
  </si>
  <si>
    <t>1 496 кВт</t>
  </si>
  <si>
    <t>404 кВт</t>
  </si>
  <si>
    <t>1 554 кВт</t>
  </si>
  <si>
    <t>2 024 кВт</t>
  </si>
  <si>
    <t>1 160 кВт</t>
  </si>
  <si>
    <t>340 кВт</t>
  </si>
  <si>
    <t>-24кВт</t>
  </si>
  <si>
    <t>-1323кВт</t>
  </si>
  <si>
    <t>1200 кВт</t>
  </si>
  <si>
    <t>5830 м3/сут</t>
  </si>
  <si>
    <t>1800  м3/сут</t>
  </si>
  <si>
    <t>5200м3/сут</t>
  </si>
  <si>
    <t>8838 м3/сут</t>
  </si>
  <si>
    <t>189,73 Гкал/час</t>
  </si>
  <si>
    <t>62,43 Гкал/час</t>
  </si>
  <si>
    <t xml:space="preserve"> 80,26 Гкал/час</t>
  </si>
  <si>
    <t>12,85 Гкал/час</t>
  </si>
  <si>
    <t>2,85Гкал/час</t>
  </si>
  <si>
    <t>7,45 Гкал/час</t>
  </si>
  <si>
    <t>- 1,43Гкал/час</t>
  </si>
  <si>
    <t>18,60 Гкал/час</t>
  </si>
  <si>
    <t>- 5,50  Гкал/час</t>
  </si>
  <si>
    <t>2770 м3/сут</t>
  </si>
  <si>
    <t>2030 м3/сут</t>
  </si>
  <si>
    <t>12,53 Гкал/час</t>
  </si>
  <si>
    <t>-1,83Гкал/час</t>
  </si>
  <si>
    <t>6,73 Гкал/час</t>
  </si>
  <si>
    <t>3,17 Гкал/час</t>
  </si>
  <si>
    <t>22 423кВт</t>
  </si>
  <si>
    <t>1 323 кВт</t>
  </si>
  <si>
    <t>6300 кВт</t>
  </si>
  <si>
    <t>3 232 кВт</t>
  </si>
  <si>
    <t>1900 кВт</t>
  </si>
  <si>
    <t>1496 кВт</t>
  </si>
  <si>
    <t>3 186кВт</t>
  </si>
  <si>
    <t>1632 кВт</t>
  </si>
  <si>
    <t>1554кВт</t>
  </si>
  <si>
    <t>2000кВт</t>
  </si>
  <si>
    <t>2024 кВт</t>
  </si>
  <si>
    <t>1160 кВт</t>
  </si>
  <si>
    <t xml:space="preserve">Пилявец М.А. 526-019 </t>
  </si>
  <si>
    <t>Планируемый ввод новых мощностей до 2021г.</t>
  </si>
  <si>
    <t>Выданные тех.условия после 30.11.2015г.</t>
  </si>
  <si>
    <t>установ-кот17+после рекон мощность-присоед=итог</t>
  </si>
  <si>
    <t>после реконстр 3-х-присоед=итог</t>
  </si>
  <si>
    <t xml:space="preserve">резерв мощности после реконструкций </t>
  </si>
  <si>
    <t>Реконструкция котельной ВВД-2019год ввода. Резерв мощности составит 3,42 Гкал/час.</t>
  </si>
  <si>
    <t>8 после реконст-присоед=итог</t>
  </si>
  <si>
    <t>13,65 плсле реконст-присоед=итог</t>
  </si>
  <si>
    <t>Реконструкция котельной- 2020 год ввода. Резерв мощности составит 1,12Гкал/час.</t>
  </si>
  <si>
    <t>мощность после реконстр-присоед=итог</t>
  </si>
  <si>
    <t>Ввод в эксплуатацию новой блочно-модульной котельной в составе четырех водогрейных котлов Riello RTQ 920 (установленной тепловой мощностью 0,79 Гкал/ч каждый)-2018год ввода. Резерв мощности 1,9Гкал/час.</t>
  </si>
  <si>
    <t>Реконструкция котельной №3а-2018год ввода. Резерв мощности_______</t>
  </si>
  <si>
    <t>Ввод в эксплуатацию новой блочно-модульной котельной в составе четырех водогрейных котлов  типа Riello RTQ 1700 (установленной тепловой мощностью 1,46 Гкал/ч каждый) с соответствующим вспомогательным оборудованием-2019г. Резерв мощности 0,26Гкал/час.</t>
  </si>
  <si>
    <t>4котла*1,46=5,84 новая мощность -5,58 присоед.</t>
  </si>
  <si>
    <t>Ввод в эксплуатацию новой блочно-модульной котельной-2020год ввода. Резерв мощности составит 2,02 Гкал/час.</t>
  </si>
  <si>
    <t>после реконст-присоед=резерв</t>
  </si>
  <si>
    <t>Реконструкция котельной № 1 -2021год ввода. Резерв мощности составит 25,64Гка/час.</t>
  </si>
  <si>
    <t>располог мощ+дополнительно 11*2-присоед=итог</t>
  </si>
  <si>
    <t>Строительство резервуара чистой воды объемом 1000 м3;</t>
  </si>
  <si>
    <t>Строительство новой блочно-модульной котельной взамен котельных №1,2,3 Солнечный -2019год ввода. Резерв мощности составит 11,10Гкал/час.</t>
  </si>
  <si>
    <t>Реконструкция котельной 17 -2021 год ввода. Резерв мощности составит 165,34Гкал/час.</t>
  </si>
  <si>
    <t>Реконструкции или модернизации ВОС с увеличением производительности до 2 тыс м3/сут с автоматизацией управления и контроля технологических процессов, с бытовыми и подсобными помещениями - 2017г. Резерв мощности составит 920м3/сут.</t>
  </si>
  <si>
    <t>после реконстр-присоед=итог</t>
  </si>
  <si>
    <t>Строительство 2-й очереди ВОС с автоматизацией управления и контроля технологических процессов, производительностью 4,8тыс м3/сут с бытовыми и подсобными помещениями,2021 год ввода. Резерв мощности составит 5100м3/сут.</t>
  </si>
  <si>
    <t>существу мощ-присоед+планируемая к вводу=итог</t>
  </si>
  <si>
    <t>Реконструкция СОВ-800 (железнодорожный) с автоматизацией управления и контроля технологических процессов, с увеличением производительности до 1,0 тыс м3/сут, с бытовыми и подсобными помещениями-2019год ввода. Резерв мощности составит 400 м3/сут.</t>
  </si>
  <si>
    <t>сов400+после реконстр 1000-присоед=итог</t>
  </si>
  <si>
    <t>Мероприятие по расширению КОС с 3000 до 6000м3/сут включено в программу "Развитие ЖКК и повышение энергетической эффективности в ХМАО - Югре на 2014-2020гг.-планируемая год ввода в эксплуатацию 2022г. Резерв мощности составит 3000м3/час.</t>
  </si>
  <si>
    <t>Мероприятие по реконструкции станции обезжелезования включено в программу "Развитие ЖКК и повышение энергетической эффективности в ХМАО - Югре на 2014-2020годы.Планируемый год ввода в эксплуатацию 2022. Резерв мощности составит 3606 м3/сут.</t>
  </si>
  <si>
    <t>ТУ 08.12.15  - 3,575 , КАиГС                   ТУ 12.01.16 - 0,0127; КАиГС                          ТУ 13.01.2016 - 10,6656, ООО "Юганстройсервис"</t>
  </si>
  <si>
    <t>ТУ 08.12.15 -907,12; КАиГС                ТУ 12.01.16 - 3,0; КАиГС</t>
  </si>
  <si>
    <t>ТУ от 14.01.16  - 0,091,  ИП Планидина</t>
  </si>
  <si>
    <t>ТУ от 20.11.16 - 0,2084, КАиГС;   ТУ от 16.02.16 - 0,078</t>
  </si>
  <si>
    <t>ТУ от 08.02.16 - 0,2 ООО "Геостройпроект"</t>
  </si>
  <si>
    <t>ТУ от 14.01.2016 вода -1,4  ИП Планидина;   ТУ от 20.11.16 вода - 17, КАиГС;   ТУ от 16.02.16 - 50,0;            ТУ от 08.02.16 - 19,0  ООО "Геостройпроект"</t>
  </si>
  <si>
    <t>ТУ 18.12.15 - 0,07695 ИП Бердалинов;                              ТУ 29.01.16 - 0,228  КАиГС</t>
  </si>
  <si>
    <t>ТУ 29.01.16 - 5,3 ИП Бердалинов</t>
  </si>
  <si>
    <t>ТУ от 03.02.16 - 2,2 КАиГС</t>
  </si>
  <si>
    <t>4,83</t>
  </si>
  <si>
    <t>0,76</t>
  </si>
  <si>
    <t>присутствие резерва мощности</t>
  </si>
  <si>
    <t>-0,60</t>
  </si>
  <si>
    <t>1,84</t>
  </si>
  <si>
    <t>присутствует резерв мощности</t>
  </si>
  <si>
    <t>0,74</t>
  </si>
  <si>
    <t xml:space="preserve">ТУ 08.12.15 -907,12; КАиГС                ТУ 12.01.16 - 3,0; КАиГС             </t>
  </si>
  <si>
    <t xml:space="preserve">Котельная №3, </t>
  </si>
  <si>
    <t xml:space="preserve">ВОС «Кавитон» </t>
  </si>
  <si>
    <t>Установленная мощность Гкал/час, м3/сут.</t>
  </si>
  <si>
    <t>-80</t>
  </si>
  <si>
    <t>Располагаемая мощность (присоединенная нагрузка) Гкал/час, м3/сут., кВт.</t>
  </si>
  <si>
    <t>Присоединенная нагрузка на текущий период, включая выданные технические условия, Гкал/час, м3/сут, кВт.</t>
  </si>
  <si>
    <t xml:space="preserve">5830 </t>
  </si>
  <si>
    <t>ТП№42 в микрорайое №6 г.п. Фёдоровский.</t>
  </si>
  <si>
    <t>с.п.Локосово</t>
  </si>
  <si>
    <t>Резерв / дефицит мощности, Гкал/час, м3/сут., кВт</t>
  </si>
  <si>
    <t xml:space="preserve"> В настоящее время</t>
  </si>
  <si>
    <t>Резерв / дефицит мощности с учетом новых объектов, Гкал/час, м3/сут., кВт</t>
  </si>
  <si>
    <t>С учетом перспективного развития до 2021 г.</t>
  </si>
  <si>
    <t>ввод 5500 кв.м жилой площади.</t>
  </si>
  <si>
    <t>ввод школы   на 1500 мест, 5022 кв.м жилой площади.</t>
  </si>
  <si>
    <t>дополнительная нагрузка с учетом новых объектов Гкал/час, м3/сут. кВт</t>
  </si>
  <si>
    <t>1,1</t>
  </si>
  <si>
    <t>87</t>
  </si>
  <si>
    <t>-167</t>
  </si>
  <si>
    <t>Планируемые объекты (на которые не выданы тех.усовия)</t>
  </si>
  <si>
    <t xml:space="preserve">имеется резерв мощности на ПС-110/35/10кВ «Вынга»
</t>
  </si>
  <si>
    <t>ПС-35/6кВ Гдронамыв по инвестпрограмме ОАО "ЮТЭК-РС" до 2018г.</t>
  </si>
  <si>
    <t>п.г.т. Барсово</t>
  </si>
  <si>
    <r>
      <t xml:space="preserve">Реконструкция котельной </t>
    </r>
    <r>
      <rPr>
        <b/>
        <sz val="10"/>
        <rFont val="Times New Roman"/>
        <family val="1"/>
        <charset val="204"/>
      </rPr>
      <t xml:space="preserve"> в рамках концессионного соглашения</t>
    </r>
    <r>
      <rPr>
        <sz val="10"/>
        <rFont val="Times New Roman"/>
        <family val="1"/>
        <charset val="204"/>
      </rPr>
      <t xml:space="preserve">, </t>
    </r>
    <r>
      <rPr>
        <b/>
        <sz val="10"/>
        <rFont val="Times New Roman"/>
        <family val="1"/>
        <charset val="204"/>
      </rPr>
      <t>2021 год</t>
    </r>
    <r>
      <rPr>
        <sz val="10"/>
        <rFont val="Times New Roman"/>
        <family val="1"/>
        <charset val="204"/>
      </rPr>
      <t xml:space="preserve">. Резерв мощности составит </t>
    </r>
    <r>
      <rPr>
        <b/>
        <sz val="10"/>
        <rFont val="Times New Roman"/>
        <family val="1"/>
        <charset val="204"/>
      </rPr>
      <t>165,13Гкал/час</t>
    </r>
    <r>
      <rPr>
        <sz val="10"/>
        <rFont val="Times New Roman"/>
        <family val="1"/>
        <charset val="204"/>
      </rPr>
      <t>. Стоимость мероприятия 144млн.руб.</t>
    </r>
  </si>
  <si>
    <r>
      <t xml:space="preserve">Строительство 2-й очереди ВОС  производительностью 4,8тыс м3/сут </t>
    </r>
    <r>
      <rPr>
        <b/>
        <sz val="10"/>
        <rFont val="Times New Roman"/>
        <family val="1"/>
        <charset val="204"/>
      </rPr>
      <t>в рамках концессионного соглашения</t>
    </r>
    <r>
      <rPr>
        <sz val="10"/>
        <rFont val="Times New Roman"/>
        <family val="1"/>
        <charset val="204"/>
      </rPr>
      <t>,</t>
    </r>
    <r>
      <rPr>
        <b/>
        <sz val="10"/>
        <rFont val="Times New Roman"/>
        <family val="1"/>
        <charset val="204"/>
      </rPr>
      <t>2021 год.</t>
    </r>
    <r>
      <rPr>
        <sz val="10"/>
        <rFont val="Times New Roman"/>
        <family val="1"/>
        <charset val="204"/>
      </rPr>
      <t xml:space="preserve"> Резерв мощности составит </t>
    </r>
    <r>
      <rPr>
        <b/>
        <sz val="10"/>
        <rFont val="Times New Roman"/>
        <family val="1"/>
        <charset val="204"/>
      </rPr>
      <t>5100м3/сут</t>
    </r>
    <r>
      <rPr>
        <sz val="10"/>
        <rFont val="Times New Roman"/>
        <family val="1"/>
        <charset val="204"/>
      </rPr>
      <t>. Стоимость мероприятия 160 млн.руб.</t>
    </r>
  </si>
  <si>
    <t>в эл.сетях МУП "СРЭС" имеется резерв мощности.
Дефецит мощности по точкам подключения на объектах Тюменьэнерго</t>
  </si>
  <si>
    <r>
      <t xml:space="preserve">Строительство  котельной </t>
    </r>
    <r>
      <rPr>
        <b/>
        <sz val="10"/>
        <rFont val="Times New Roman"/>
        <family val="1"/>
        <charset val="204"/>
      </rPr>
      <t>в рамках концессионного соглашения</t>
    </r>
    <r>
      <rPr>
        <sz val="10"/>
        <rFont val="Times New Roman"/>
        <family val="1"/>
        <charset val="204"/>
      </rPr>
      <t xml:space="preserve">, </t>
    </r>
    <r>
      <rPr>
        <b/>
        <sz val="10"/>
        <rFont val="Times New Roman"/>
        <family val="1"/>
        <charset val="204"/>
      </rPr>
      <t>2019год</t>
    </r>
    <r>
      <rPr>
        <sz val="10"/>
        <rFont val="Times New Roman"/>
        <family val="1"/>
        <charset val="204"/>
      </rPr>
      <t xml:space="preserve">. Резерв мощности составит </t>
    </r>
    <r>
      <rPr>
        <b/>
        <sz val="10"/>
        <rFont val="Times New Roman"/>
        <family val="1"/>
        <charset val="204"/>
      </rPr>
      <t>11,10Гкал/час</t>
    </r>
    <r>
      <rPr>
        <sz val="10"/>
        <rFont val="Times New Roman"/>
        <family val="1"/>
        <charset val="204"/>
      </rPr>
      <t>. Стоимость мероприятия 156 млн. руб.</t>
    </r>
  </si>
  <si>
    <r>
      <t xml:space="preserve">Реконструкция котельной </t>
    </r>
    <r>
      <rPr>
        <b/>
        <sz val="10"/>
        <rFont val="Times New Roman"/>
        <family val="1"/>
        <charset val="204"/>
      </rPr>
      <t>в рамках концессионого соглашения</t>
    </r>
    <r>
      <rPr>
        <sz val="10"/>
        <rFont val="Times New Roman"/>
        <family val="1"/>
        <charset val="204"/>
      </rPr>
      <t xml:space="preserve">, </t>
    </r>
    <r>
      <rPr>
        <b/>
        <sz val="10"/>
        <rFont val="Times New Roman"/>
        <family val="1"/>
        <charset val="204"/>
      </rPr>
      <t xml:space="preserve">2020 год </t>
    </r>
    <r>
      <rPr>
        <sz val="10"/>
        <rFont val="Times New Roman"/>
        <family val="1"/>
        <charset val="204"/>
      </rPr>
      <t xml:space="preserve">. Резерв мощности составит </t>
    </r>
    <r>
      <rPr>
        <b/>
        <sz val="10"/>
        <rFont val="Times New Roman"/>
        <family val="1"/>
        <charset val="204"/>
      </rPr>
      <t>1,12Гкал/час</t>
    </r>
    <r>
      <rPr>
        <sz val="10"/>
        <rFont val="Times New Roman"/>
        <family val="1"/>
        <charset val="204"/>
      </rPr>
      <t>.Стоимсоть мероприятия 35 млн. руб.</t>
    </r>
  </si>
  <si>
    <r>
      <t xml:space="preserve">Реконструкции или модернизации ВОС </t>
    </r>
    <r>
      <rPr>
        <b/>
        <sz val="10"/>
        <rFont val="Times New Roman"/>
        <family val="1"/>
        <charset val="204"/>
      </rPr>
      <t>в рамках концессионного соглашения</t>
    </r>
    <r>
      <rPr>
        <sz val="10"/>
        <rFont val="Times New Roman"/>
        <family val="1"/>
        <charset val="204"/>
      </rPr>
      <t xml:space="preserve">,  </t>
    </r>
    <r>
      <rPr>
        <b/>
        <sz val="10"/>
        <rFont val="Times New Roman"/>
        <family val="1"/>
        <charset val="204"/>
      </rPr>
      <t>2017год</t>
    </r>
    <r>
      <rPr>
        <sz val="10"/>
        <rFont val="Times New Roman"/>
        <family val="1"/>
        <charset val="204"/>
      </rPr>
      <t xml:space="preserve">. Резерв мощности составит </t>
    </r>
    <r>
      <rPr>
        <b/>
        <sz val="10"/>
        <rFont val="Times New Roman"/>
        <family val="1"/>
        <charset val="204"/>
      </rPr>
      <t>720м3/сут</t>
    </r>
    <r>
      <rPr>
        <sz val="10"/>
        <rFont val="Times New Roman"/>
        <family val="1"/>
        <charset val="204"/>
      </rPr>
      <t>. Стоимость мероприятия 85млн. руб.</t>
    </r>
  </si>
  <si>
    <t>Дополнительная нагрузка с учетом новых объектов Гкал/час, м3/сут. кВт</t>
  </si>
  <si>
    <r>
      <t>Мероприятие по реконструкции станции обезжелезования включено в программу</t>
    </r>
    <r>
      <rPr>
        <b/>
        <sz val="10"/>
        <rFont val="Times New Roman"/>
        <family val="1"/>
        <charset val="204"/>
      </rPr>
      <t xml:space="preserve"> "Развитие ЖКК и повышение энергетической эффективности в ХМАО - Югре на 2014-2020годы</t>
    </r>
    <r>
      <rPr>
        <sz val="10"/>
        <rFont val="Times New Roman"/>
        <family val="1"/>
        <charset val="204"/>
      </rPr>
      <t xml:space="preserve">. </t>
    </r>
    <r>
      <rPr>
        <b/>
        <sz val="10"/>
        <rFont val="Times New Roman"/>
        <family val="1"/>
        <charset val="204"/>
      </rPr>
      <t>Планируемый год ввода в эксплуатацию 2022</t>
    </r>
    <r>
      <rPr>
        <sz val="10"/>
        <rFont val="Times New Roman"/>
        <family val="1"/>
        <charset val="204"/>
      </rPr>
      <t>. Резерв мощности составит 3606 м3/сут.</t>
    </r>
  </si>
  <si>
    <r>
      <t xml:space="preserve">ПС-35/6кВ Гдронамыв по </t>
    </r>
    <r>
      <rPr>
        <b/>
        <sz val="10"/>
        <rFont val="Times New Roman"/>
        <family val="1"/>
        <charset val="204"/>
      </rPr>
      <t xml:space="preserve">инвестпрограмме ОАО "ЮТЭК-РС" </t>
    </r>
    <r>
      <rPr>
        <sz val="10"/>
        <rFont val="Times New Roman"/>
        <family val="1"/>
        <charset val="204"/>
      </rPr>
      <t>до 2018г.</t>
    </r>
  </si>
  <si>
    <r>
      <t xml:space="preserve">ПС-35/6кВ Гдронамыв по </t>
    </r>
    <r>
      <rPr>
        <b/>
        <sz val="10"/>
        <rFont val="Times New Roman"/>
        <family val="1"/>
        <charset val="204"/>
      </rPr>
      <t>инвестпрограмме ОАО "ЮТЭК-РС</t>
    </r>
    <r>
      <rPr>
        <sz val="10"/>
        <rFont val="Times New Roman"/>
        <family val="1"/>
        <charset val="204"/>
      </rPr>
      <t>" до 2018г.</t>
    </r>
  </si>
  <si>
    <t>ввод спорт.комплекса на 157 мест, кв.м 38 159 кв.м. жилой площади.</t>
  </si>
  <si>
    <t>ввод школы на 1100 учащихся, 4000кв.м жилой площади.</t>
  </si>
  <si>
    <t>Всего мощность котельных</t>
  </si>
  <si>
    <t>Установленная мощность Гкал/час, м3/сут, кВт.</t>
  </si>
  <si>
    <t>с.п. Лямина</t>
  </si>
  <si>
    <t>Информация об имеющихся резервах мощностей для подключения потребителей (объектов строительства) к действующим электрическим сетям и сетям инженерно-технического обеспечения Сургутского района и планах ввода новых мощностей</t>
  </si>
  <si>
    <t xml:space="preserve">Котельная №3 </t>
  </si>
  <si>
    <t>ВОС "Импульс"</t>
  </si>
  <si>
    <t>16000*</t>
  </si>
  <si>
    <t>Котельная №1+ котельная 6 МВт</t>
  </si>
  <si>
    <t>Резерв мощности согласно выданных технических условий                       Гкал/час, м3/сут, кВт.</t>
  </si>
  <si>
    <t>Присоединенная  нагрузка на текущий период                       Гкал/час, м3/сут, кВт.</t>
  </si>
  <si>
    <t xml:space="preserve">Увеличение мощности не требуется, для улучшения качества работы оборудования необходим капитальный ремонт одного котла КВГМ 30-150 т.к. данный котел выработал нормативный срок службы </t>
  </si>
  <si>
    <t>требуется реконструкция ВОС, в связи с физичиским износом оборудования, питьевая вода не соответствует требованиям СанПиН (по нескольким показателя)</t>
  </si>
  <si>
    <t>Объект находится в хозведении МУП "ТО УТВиВ №1"</t>
  </si>
  <si>
    <t xml:space="preserve"> - </t>
  </si>
  <si>
    <t>-</t>
  </si>
  <si>
    <t>Исполнитель: Н.В. Минькова   8(3462) 424-416</t>
  </si>
  <si>
    <t>по состоянию на 01.07.2022г.</t>
  </si>
  <si>
    <t>Планируемый ввод новых мощностей до 2023г.</t>
  </si>
</sst>
</file>

<file path=xl/styles.xml><?xml version="1.0" encoding="utf-8"?>
<styleSheet xmlns="http://schemas.openxmlformats.org/spreadsheetml/2006/main">
  <fonts count="3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theme="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Helv"/>
      <family val="2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5"/>
      <color rgb="FFFF0000"/>
      <name val="Times New Roman"/>
      <family val="1"/>
      <charset val="204"/>
    </font>
    <font>
      <sz val="15"/>
      <color rgb="FFFF00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6" fillId="0" borderId="0" applyNumberFormat="0" applyFont="0" applyFill="0" applyBorder="0" applyAlignment="0" applyProtection="0">
      <alignment vertical="top"/>
    </xf>
  </cellStyleXfs>
  <cellXfs count="447">
    <xf numFmtId="0" fontId="0" fillId="0" borderId="0" xfId="0"/>
    <xf numFmtId="0" fontId="4" fillId="0" borderId="0" xfId="0" applyFont="1"/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0" fillId="0" borderId="0" xfId="0" applyFont="1"/>
    <xf numFmtId="0" fontId="1" fillId="2" borderId="1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left" wrapText="1"/>
    </xf>
    <xf numFmtId="0" fontId="5" fillId="2" borderId="13" xfId="0" applyFont="1" applyFill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wrapText="1"/>
    </xf>
    <xf numFmtId="0" fontId="1" fillId="2" borderId="17" xfId="0" applyFont="1" applyFill="1" applyBorder="1" applyAlignment="1">
      <alignment wrapText="1"/>
    </xf>
    <xf numFmtId="0" fontId="0" fillId="2" borderId="0" xfId="0" applyFill="1"/>
    <xf numFmtId="0" fontId="1" fillId="2" borderId="15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7" fillId="0" borderId="16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vertical="center" wrapText="1"/>
    </xf>
    <xf numFmtId="0" fontId="8" fillId="3" borderId="12" xfId="0" applyFont="1" applyFill="1" applyBorder="1" applyAlignment="1">
      <alignment horizontal="left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vertical="center" wrapText="1"/>
    </xf>
    <xf numFmtId="0" fontId="8" fillId="3" borderId="12" xfId="0" applyFont="1" applyFill="1" applyBorder="1" applyAlignment="1">
      <alignment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vertical="center" wrapText="1"/>
    </xf>
    <xf numFmtId="0" fontId="10" fillId="3" borderId="16" xfId="0" applyFont="1" applyFill="1" applyBorder="1" applyAlignment="1">
      <alignment vertical="center" wrapText="1"/>
    </xf>
    <xf numFmtId="0" fontId="10" fillId="3" borderId="12" xfId="0" applyFont="1" applyFill="1" applyBorder="1" applyAlignment="1">
      <alignment vertical="center" wrapText="1"/>
    </xf>
    <xf numFmtId="0" fontId="4" fillId="3" borderId="0" xfId="0" applyFont="1" applyFill="1"/>
    <xf numFmtId="0" fontId="0" fillId="3" borderId="0" xfId="0" applyFill="1"/>
    <xf numFmtId="0" fontId="1" fillId="3" borderId="0" xfId="0" applyFont="1" applyFill="1" applyAlignment="1">
      <alignment horizontal="right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0" xfId="0" applyFont="1" applyFill="1"/>
    <xf numFmtId="0" fontId="8" fillId="3" borderId="9" xfId="0" applyFont="1" applyFill="1" applyBorder="1" applyAlignment="1">
      <alignment horizontal="left" vertical="center" wrapText="1"/>
    </xf>
    <xf numFmtId="0" fontId="12" fillId="3" borderId="9" xfId="0" applyFont="1" applyFill="1" applyBorder="1" applyAlignment="1">
      <alignment vertical="center" wrapText="1"/>
    </xf>
    <xf numFmtId="49" fontId="8" fillId="3" borderId="9" xfId="0" applyNumberFormat="1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vertical="center" wrapText="1"/>
    </xf>
    <xf numFmtId="0" fontId="8" fillId="3" borderId="16" xfId="0" applyFont="1" applyFill="1" applyBorder="1" applyAlignment="1">
      <alignment horizontal="center" vertical="center" wrapText="1"/>
    </xf>
    <xf numFmtId="49" fontId="8" fillId="3" borderId="16" xfId="0" applyNumberFormat="1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22" fillId="3" borderId="0" xfId="0" applyFont="1" applyFill="1"/>
    <xf numFmtId="0" fontId="10" fillId="3" borderId="17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vertical="center" wrapText="1"/>
    </xf>
    <xf numFmtId="0" fontId="8" fillId="3" borderId="20" xfId="0" applyFont="1" applyFill="1" applyBorder="1" applyAlignment="1">
      <alignment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vertical="center" wrapText="1"/>
    </xf>
    <xf numFmtId="49" fontId="8" fillId="3" borderId="20" xfId="0" applyNumberFormat="1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vertical="center" wrapText="1"/>
    </xf>
    <xf numFmtId="0" fontId="8" fillId="3" borderId="18" xfId="0" applyFont="1" applyFill="1" applyBorder="1" applyAlignment="1">
      <alignment horizontal="center" vertical="center" wrapText="1"/>
    </xf>
    <xf numFmtId="49" fontId="8" fillId="3" borderId="18" xfId="0" applyNumberFormat="1" applyFont="1" applyFill="1" applyBorder="1" applyAlignment="1">
      <alignment horizontal="center" vertical="center" wrapText="1"/>
    </xf>
    <xf numFmtId="0" fontId="8" fillId="3" borderId="18" xfId="0" quotePrefix="1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vertical="center" wrapText="1"/>
    </xf>
    <xf numFmtId="0" fontId="12" fillId="3" borderId="16" xfId="0" applyFont="1" applyFill="1" applyBorder="1" applyAlignment="1">
      <alignment horizontal="center" vertical="center" wrapText="1"/>
    </xf>
    <xf numFmtId="3" fontId="12" fillId="3" borderId="16" xfId="0" applyNumberFormat="1" applyFont="1" applyFill="1" applyBorder="1" applyAlignment="1">
      <alignment horizontal="center" vertical="center" wrapText="1"/>
    </xf>
    <xf numFmtId="3" fontId="8" fillId="3" borderId="16" xfId="0" applyNumberFormat="1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vertical="center" wrapText="1"/>
    </xf>
    <xf numFmtId="0" fontId="19" fillId="3" borderId="0" xfId="0" applyFont="1" applyFill="1"/>
    <xf numFmtId="0" fontId="19" fillId="3" borderId="0" xfId="0" applyFont="1" applyFill="1" applyAlignment="1">
      <alignment horizontal="right"/>
    </xf>
    <xf numFmtId="0" fontId="20" fillId="3" borderId="0" xfId="0" applyFont="1" applyFill="1" applyAlignment="1"/>
    <xf numFmtId="0" fontId="19" fillId="3" borderId="0" xfId="0" applyFont="1" applyFill="1" applyAlignment="1">
      <alignment horizontal="center" vertical="justify"/>
    </xf>
    <xf numFmtId="0" fontId="17" fillId="3" borderId="0" xfId="1" applyFont="1" applyFill="1"/>
    <xf numFmtId="0" fontId="19" fillId="3" borderId="0" xfId="0" applyFont="1" applyFill="1" applyAlignment="1">
      <alignment horizontal="left"/>
    </xf>
    <xf numFmtId="0" fontId="19" fillId="3" borderId="0" xfId="0" applyFont="1" applyFill="1" applyAlignment="1">
      <alignment horizontal="left" vertical="justify"/>
    </xf>
    <xf numFmtId="0" fontId="18" fillId="3" borderId="0" xfId="0" applyFont="1" applyFill="1" applyAlignment="1">
      <alignment wrapText="1"/>
    </xf>
    <xf numFmtId="0" fontId="18" fillId="3" borderId="0" xfId="0" applyFont="1" applyFill="1"/>
    <xf numFmtId="0" fontId="17" fillId="3" borderId="0" xfId="1" applyFont="1" applyFill="1" applyBorder="1"/>
    <xf numFmtId="0" fontId="18" fillId="3" borderId="0" xfId="0" applyFont="1" applyFill="1" applyBorder="1"/>
    <xf numFmtId="0" fontId="18" fillId="3" borderId="0" xfId="2" applyNumberFormat="1" applyFont="1" applyFill="1" applyBorder="1" applyAlignment="1" applyProtection="1">
      <alignment horizontal="left" vertical="center"/>
    </xf>
    <xf numFmtId="0" fontId="10" fillId="3" borderId="22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wrapText="1"/>
    </xf>
    <xf numFmtId="0" fontId="4" fillId="3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22" fillId="3" borderId="0" xfId="0" applyFont="1" applyFill="1" applyAlignment="1">
      <alignment wrapText="1"/>
    </xf>
    <xf numFmtId="0" fontId="19" fillId="3" borderId="0" xfId="0" applyFont="1" applyFill="1" applyAlignment="1">
      <alignment horizontal="right" wrapText="1"/>
    </xf>
    <xf numFmtId="0" fontId="20" fillId="3" borderId="0" xfId="0" applyFont="1" applyFill="1" applyAlignment="1">
      <alignment wrapText="1"/>
    </xf>
    <xf numFmtId="0" fontId="19" fillId="3" borderId="0" xfId="0" applyFont="1" applyFill="1" applyAlignment="1">
      <alignment wrapText="1"/>
    </xf>
    <xf numFmtId="0" fontId="17" fillId="3" borderId="0" xfId="1" applyFont="1" applyFill="1" applyAlignment="1">
      <alignment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vertical="center" wrapText="1"/>
    </xf>
    <xf numFmtId="0" fontId="10" fillId="3" borderId="30" xfId="0" applyFont="1" applyFill="1" applyBorder="1" applyAlignment="1">
      <alignment vertical="center" wrapText="1"/>
    </xf>
    <xf numFmtId="0" fontId="8" fillId="3" borderId="30" xfId="0" applyFont="1" applyFill="1" applyBorder="1" applyAlignment="1">
      <alignment horizontal="left" wrapText="1"/>
    </xf>
    <xf numFmtId="0" fontId="8" fillId="3" borderId="30" xfId="0" applyFont="1" applyFill="1" applyBorder="1" applyAlignment="1">
      <alignment vertical="center" wrapText="1"/>
    </xf>
    <xf numFmtId="0" fontId="8" fillId="3" borderId="29" xfId="0" applyFont="1" applyFill="1" applyBorder="1" applyAlignment="1">
      <alignment wrapText="1"/>
    </xf>
    <xf numFmtId="0" fontId="8" fillId="3" borderId="30" xfId="0" applyFont="1" applyFill="1" applyBorder="1" applyAlignment="1">
      <alignment wrapText="1"/>
    </xf>
    <xf numFmtId="0" fontId="8" fillId="3" borderId="28" xfId="0" applyFont="1" applyFill="1" applyBorder="1" applyAlignment="1">
      <alignment vertical="center" wrapText="1"/>
    </xf>
    <xf numFmtId="0" fontId="12" fillId="3" borderId="29" xfId="0" applyFont="1" applyFill="1" applyBorder="1" applyAlignment="1">
      <alignment vertical="center" wrapText="1"/>
    </xf>
    <xf numFmtId="0" fontId="10" fillId="3" borderId="28" xfId="0" applyFont="1" applyFill="1" applyBorder="1" applyAlignment="1">
      <alignment vertical="center" wrapText="1"/>
    </xf>
    <xf numFmtId="0" fontId="8" fillId="3" borderId="34" xfId="0" applyFont="1" applyFill="1" applyBorder="1" applyAlignment="1">
      <alignment vertical="center" wrapText="1"/>
    </xf>
    <xf numFmtId="0" fontId="10" fillId="3" borderId="34" xfId="0" applyFont="1" applyFill="1" applyBorder="1" applyAlignment="1">
      <alignment vertical="center" wrapText="1"/>
    </xf>
    <xf numFmtId="0" fontId="8" fillId="3" borderId="28" xfId="0" applyFont="1" applyFill="1" applyBorder="1" applyAlignment="1">
      <alignment horizontal="left" vertical="center" wrapText="1"/>
    </xf>
    <xf numFmtId="0" fontId="10" fillId="3" borderId="29" xfId="0" applyFont="1" applyFill="1" applyBorder="1" applyAlignment="1">
      <alignment vertical="center" wrapText="1"/>
    </xf>
    <xf numFmtId="0" fontId="15" fillId="3" borderId="29" xfId="0" applyFont="1" applyFill="1" applyBorder="1" applyAlignment="1">
      <alignment vertical="center" wrapText="1"/>
    </xf>
    <xf numFmtId="0" fontId="11" fillId="3" borderId="30" xfId="0" applyFont="1" applyFill="1" applyBorder="1" applyAlignment="1">
      <alignment vertical="center" wrapText="1"/>
    </xf>
    <xf numFmtId="0" fontId="8" fillId="3" borderId="34" xfId="0" applyFont="1" applyFill="1" applyBorder="1" applyAlignment="1">
      <alignment horizontal="left" vertical="center" wrapText="1"/>
    </xf>
    <xf numFmtId="0" fontId="8" fillId="3" borderId="35" xfId="0" applyFont="1" applyFill="1" applyBorder="1" applyAlignment="1">
      <alignment vertical="center" wrapText="1"/>
    </xf>
    <xf numFmtId="0" fontId="11" fillId="3" borderId="34" xfId="0" applyFont="1" applyFill="1" applyBorder="1" applyAlignment="1">
      <alignment vertical="center" wrapText="1"/>
    </xf>
    <xf numFmtId="0" fontId="4" fillId="3" borderId="16" xfId="0" applyFont="1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9" fillId="3" borderId="16" xfId="0" applyFont="1" applyFill="1" applyBorder="1" applyAlignment="1">
      <alignment horizontal="center" wrapText="1"/>
    </xf>
    <xf numFmtId="0" fontId="22" fillId="3" borderId="16" xfId="0" applyFont="1" applyFill="1" applyBorder="1" applyAlignment="1">
      <alignment horizontal="center" wrapText="1"/>
    </xf>
    <xf numFmtId="0" fontId="19" fillId="3" borderId="16" xfId="0" applyFont="1" applyFill="1" applyBorder="1" applyAlignment="1">
      <alignment horizontal="center" wrapText="1"/>
    </xf>
    <xf numFmtId="0" fontId="17" fillId="3" borderId="16" xfId="1" applyFont="1" applyFill="1" applyBorder="1" applyAlignment="1">
      <alignment horizontal="center" wrapText="1"/>
    </xf>
    <xf numFmtId="0" fontId="18" fillId="3" borderId="16" xfId="0" applyFont="1" applyFill="1" applyBorder="1" applyAlignment="1">
      <alignment horizontal="center" wrapText="1"/>
    </xf>
    <xf numFmtId="0" fontId="21" fillId="3" borderId="16" xfId="0" applyFont="1" applyFill="1" applyBorder="1" applyAlignment="1">
      <alignment vertical="center" wrapText="1"/>
    </xf>
    <xf numFmtId="0" fontId="21" fillId="3" borderId="12" xfId="0" applyFont="1" applyFill="1" applyBorder="1" applyAlignment="1">
      <alignment vertical="center" wrapText="1"/>
    </xf>
    <xf numFmtId="0" fontId="10" fillId="3" borderId="34" xfId="0" applyFont="1" applyFill="1" applyBorder="1" applyAlignment="1">
      <alignment horizontal="left" wrapText="1"/>
    </xf>
    <xf numFmtId="49" fontId="9" fillId="3" borderId="0" xfId="0" applyNumberFormat="1" applyFont="1" applyFill="1" applyAlignment="1">
      <alignment wrapText="1"/>
    </xf>
    <xf numFmtId="0" fontId="0" fillId="3" borderId="35" xfId="0" applyFill="1" applyBorder="1" applyAlignment="1">
      <alignment vertical="center" wrapText="1"/>
    </xf>
    <xf numFmtId="0" fontId="8" fillId="3" borderId="33" xfId="0" applyFont="1" applyFill="1" applyBorder="1" applyAlignment="1">
      <alignment vertical="center" wrapText="1"/>
    </xf>
    <xf numFmtId="0" fontId="0" fillId="3" borderId="17" xfId="0" applyFill="1" applyBorder="1" applyAlignment="1">
      <alignment vertical="center" wrapText="1"/>
    </xf>
    <xf numFmtId="0" fontId="0" fillId="3" borderId="13" xfId="0" applyFill="1" applyBorder="1" applyAlignment="1">
      <alignment vertical="center" wrapText="1"/>
    </xf>
    <xf numFmtId="0" fontId="23" fillId="3" borderId="34" xfId="0" applyFont="1" applyFill="1" applyBorder="1" applyAlignment="1">
      <alignment vertical="center" wrapText="1"/>
    </xf>
    <xf numFmtId="0" fontId="8" fillId="3" borderId="36" xfId="0" applyFont="1" applyFill="1" applyBorder="1" applyAlignment="1">
      <alignment vertical="center" wrapText="1"/>
    </xf>
    <xf numFmtId="0" fontId="9" fillId="2" borderId="16" xfId="0" applyFont="1" applyFill="1" applyBorder="1" applyAlignment="1">
      <alignment wrapText="1" shrinkToFit="1"/>
    </xf>
    <xf numFmtId="0" fontId="9" fillId="2" borderId="16" xfId="0" applyFont="1" applyFill="1" applyBorder="1" applyAlignment="1">
      <alignment vertical="center" wrapText="1" shrinkToFit="1"/>
    </xf>
    <xf numFmtId="0" fontId="9" fillId="2" borderId="16" xfId="0" applyFont="1" applyFill="1" applyBorder="1" applyAlignment="1">
      <alignment vertical="top" wrapText="1" shrinkToFit="1"/>
    </xf>
    <xf numFmtId="0" fontId="4" fillId="2" borderId="16" xfId="0" applyFont="1" applyFill="1" applyBorder="1" applyAlignment="1">
      <alignment wrapText="1" shrinkToFit="1"/>
    </xf>
    <xf numFmtId="0" fontId="0" fillId="2" borderId="16" xfId="0" applyFill="1" applyBorder="1" applyAlignment="1">
      <alignment wrapText="1" shrinkToFit="1"/>
    </xf>
    <xf numFmtId="0" fontId="10" fillId="2" borderId="16" xfId="0" applyFont="1" applyFill="1" applyBorder="1" applyAlignment="1">
      <alignment wrapText="1" shrinkToFit="1"/>
    </xf>
    <xf numFmtId="0" fontId="8" fillId="2" borderId="16" xfId="0" applyFont="1" applyFill="1" applyBorder="1" applyAlignment="1">
      <alignment wrapText="1" shrinkToFit="1"/>
    </xf>
    <xf numFmtId="0" fontId="8" fillId="2" borderId="16" xfId="0" applyFont="1" applyFill="1" applyBorder="1" applyAlignment="1">
      <alignment horizontal="center" vertical="center" wrapText="1" shrinkToFit="1"/>
    </xf>
    <xf numFmtId="0" fontId="8" fillId="2" borderId="41" xfId="0" applyFont="1" applyFill="1" applyBorder="1" applyAlignment="1">
      <alignment horizontal="center" vertical="center" wrapText="1" shrinkToFit="1"/>
    </xf>
    <xf numFmtId="0" fontId="9" fillId="2" borderId="41" xfId="0" applyFont="1" applyFill="1" applyBorder="1" applyAlignment="1">
      <alignment wrapText="1" shrinkToFit="1"/>
    </xf>
    <xf numFmtId="0" fontId="19" fillId="2" borderId="16" xfId="0" applyFont="1" applyFill="1" applyBorder="1" applyAlignment="1">
      <alignment wrapText="1" shrinkToFit="1"/>
    </xf>
    <xf numFmtId="0" fontId="19" fillId="2" borderId="16" xfId="0" applyFont="1" applyFill="1" applyBorder="1" applyAlignment="1">
      <alignment horizontal="center" vertical="justify" wrapText="1" shrinkToFit="1"/>
    </xf>
    <xf numFmtId="0" fontId="17" fillId="2" borderId="16" xfId="1" applyFont="1" applyFill="1" applyBorder="1" applyAlignment="1">
      <alignment wrapText="1" shrinkToFit="1"/>
    </xf>
    <xf numFmtId="0" fontId="18" fillId="2" borderId="16" xfId="0" applyFont="1" applyFill="1" applyBorder="1" applyAlignment="1">
      <alignment wrapText="1" shrinkToFit="1"/>
    </xf>
    <xf numFmtId="0" fontId="22" fillId="2" borderId="16" xfId="0" applyFont="1" applyFill="1" applyBorder="1" applyAlignment="1">
      <alignment vertical="center" wrapText="1" shrinkToFit="1"/>
    </xf>
    <xf numFmtId="0" fontId="8" fillId="3" borderId="16" xfId="0" applyFont="1" applyFill="1" applyBorder="1" applyAlignment="1">
      <alignment vertical="center" wrapText="1"/>
    </xf>
    <xf numFmtId="0" fontId="17" fillId="3" borderId="41" xfId="1" applyFont="1" applyFill="1" applyBorder="1" applyAlignment="1">
      <alignment wrapText="1" shrinkToFit="1"/>
    </xf>
    <xf numFmtId="0" fontId="4" fillId="3" borderId="41" xfId="0" applyFont="1" applyFill="1" applyBorder="1" applyAlignment="1">
      <alignment wrapText="1" shrinkToFit="1"/>
    </xf>
    <xf numFmtId="0" fontId="0" fillId="3" borderId="41" xfId="0" applyFill="1" applyBorder="1" applyAlignment="1">
      <alignment wrapText="1" shrinkToFit="1"/>
    </xf>
    <xf numFmtId="0" fontId="10" fillId="3" borderId="41" xfId="0" applyFont="1" applyFill="1" applyBorder="1" applyAlignment="1">
      <alignment wrapText="1" shrinkToFit="1"/>
    </xf>
    <xf numFmtId="0" fontId="9" fillId="3" borderId="41" xfId="0" applyFont="1" applyFill="1" applyBorder="1" applyAlignment="1">
      <alignment wrapText="1" shrinkToFit="1"/>
    </xf>
    <xf numFmtId="0" fontId="9" fillId="3" borderId="41" xfId="0" applyFont="1" applyFill="1" applyBorder="1" applyAlignment="1">
      <alignment vertical="center" wrapText="1" shrinkToFit="1"/>
    </xf>
    <xf numFmtId="0" fontId="9" fillId="3" borderId="41" xfId="0" applyFont="1" applyFill="1" applyBorder="1" applyAlignment="1">
      <alignment vertical="top" wrapText="1" shrinkToFit="1"/>
    </xf>
    <xf numFmtId="0" fontId="22" fillId="3" borderId="41" xfId="0" applyFont="1" applyFill="1" applyBorder="1" applyAlignment="1">
      <alignment vertical="center" wrapText="1" shrinkToFit="1"/>
    </xf>
    <xf numFmtId="0" fontId="0" fillId="3" borderId="0" xfId="0" applyFill="1" applyBorder="1"/>
    <xf numFmtId="0" fontId="1" fillId="3" borderId="0" xfId="0" applyFont="1" applyFill="1" applyBorder="1" applyAlignment="1">
      <alignment horizontal="right"/>
    </xf>
    <xf numFmtId="49" fontId="8" fillId="4" borderId="16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0" fontId="0" fillId="0" borderId="0" xfId="0" applyFill="1"/>
    <xf numFmtId="0" fontId="17" fillId="0" borderId="16" xfId="1" applyFont="1" applyFill="1" applyBorder="1" applyAlignment="1">
      <alignment wrapText="1" shrinkToFit="1"/>
    </xf>
    <xf numFmtId="0" fontId="17" fillId="0" borderId="16" xfId="1" applyFont="1" applyFill="1" applyBorder="1" applyAlignment="1">
      <alignment horizontal="center" wrapText="1"/>
    </xf>
    <xf numFmtId="0" fontId="17" fillId="0" borderId="0" xfId="1" applyFont="1" applyFill="1" applyAlignment="1">
      <alignment wrapText="1"/>
    </xf>
    <xf numFmtId="0" fontId="17" fillId="0" borderId="0" xfId="1" applyFont="1" applyFill="1"/>
    <xf numFmtId="0" fontId="19" fillId="0" borderId="0" xfId="0" applyFont="1" applyFill="1"/>
    <xf numFmtId="0" fontId="19" fillId="0" borderId="0" xfId="0" applyFont="1" applyFill="1" applyAlignment="1">
      <alignment horizontal="center" vertical="justify"/>
    </xf>
    <xf numFmtId="0" fontId="18" fillId="0" borderId="16" xfId="0" applyFont="1" applyFill="1" applyBorder="1" applyAlignment="1">
      <alignment wrapText="1" shrinkToFit="1"/>
    </xf>
    <xf numFmtId="0" fontId="18" fillId="0" borderId="16" xfId="0" applyFont="1" applyFill="1" applyBorder="1" applyAlignment="1">
      <alignment horizontal="center" wrapText="1"/>
    </xf>
    <xf numFmtId="0" fontId="18" fillId="0" borderId="0" xfId="0" applyFont="1" applyFill="1" applyAlignment="1">
      <alignment wrapText="1"/>
    </xf>
    <xf numFmtId="0" fontId="18" fillId="0" borderId="0" xfId="0" applyFont="1" applyFill="1"/>
    <xf numFmtId="0" fontId="17" fillId="0" borderId="0" xfId="1" applyFont="1" applyFill="1" applyBorder="1"/>
    <xf numFmtId="0" fontId="0" fillId="0" borderId="16" xfId="0" applyFill="1" applyBorder="1" applyAlignment="1">
      <alignment wrapText="1" shrinkToFit="1"/>
    </xf>
    <xf numFmtId="0" fontId="0" fillId="0" borderId="16" xfId="0" applyFill="1" applyBorder="1" applyAlignment="1">
      <alignment horizontal="center" wrapText="1"/>
    </xf>
    <xf numFmtId="0" fontId="0" fillId="0" borderId="0" xfId="0" applyFill="1" applyAlignment="1">
      <alignment wrapText="1"/>
    </xf>
    <xf numFmtId="2" fontId="8" fillId="4" borderId="16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wrapText="1"/>
    </xf>
    <xf numFmtId="0" fontId="8" fillId="4" borderId="16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vertical="center" wrapText="1"/>
    </xf>
    <xf numFmtId="0" fontId="19" fillId="0" borderId="0" xfId="0" applyFont="1" applyFill="1" applyAlignment="1">
      <alignment horizontal="left" vertical="justify"/>
    </xf>
    <xf numFmtId="0" fontId="24" fillId="3" borderId="0" xfId="0" applyFont="1" applyFill="1" applyBorder="1" applyAlignment="1">
      <alignment horizontal="center" vertical="center" wrapText="1"/>
    </xf>
    <xf numFmtId="0" fontId="25" fillId="3" borderId="0" xfId="0" applyFont="1" applyFill="1" applyBorder="1" applyAlignment="1">
      <alignment wrapText="1"/>
    </xf>
    <xf numFmtId="0" fontId="22" fillId="3" borderId="41" xfId="0" applyFont="1" applyFill="1" applyBorder="1" applyAlignment="1">
      <alignment wrapText="1" shrinkToFit="1"/>
    </xf>
    <xf numFmtId="49" fontId="22" fillId="3" borderId="0" xfId="0" applyNumberFormat="1" applyFont="1" applyFill="1" applyAlignment="1">
      <alignment wrapText="1"/>
    </xf>
    <xf numFmtId="0" fontId="12" fillId="3" borderId="41" xfId="0" applyFont="1" applyFill="1" applyBorder="1" applyAlignment="1">
      <alignment horizontal="center" vertical="center" wrapText="1" shrinkToFit="1"/>
    </xf>
    <xf numFmtId="0" fontId="12" fillId="5" borderId="16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49" fontId="8" fillId="5" borderId="16" xfId="0" applyNumberFormat="1" applyFont="1" applyFill="1" applyBorder="1" applyAlignment="1">
      <alignment horizontal="center" vertical="center" wrapText="1"/>
    </xf>
    <xf numFmtId="3" fontId="12" fillId="5" borderId="16" xfId="0" applyNumberFormat="1" applyFont="1" applyFill="1" applyBorder="1" applyAlignment="1">
      <alignment horizontal="center" vertical="center" wrapText="1"/>
    </xf>
    <xf numFmtId="0" fontId="12" fillId="5" borderId="16" xfId="0" quotePrefix="1" applyFont="1" applyFill="1" applyBorder="1" applyAlignment="1">
      <alignment horizontal="center" vertical="center" wrapText="1"/>
    </xf>
    <xf numFmtId="0" fontId="21" fillId="5" borderId="0" xfId="0" applyFont="1" applyFill="1" applyAlignment="1">
      <alignment vertical="center"/>
    </xf>
    <xf numFmtId="0" fontId="17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17" fillId="5" borderId="0" xfId="1" applyFont="1" applyFill="1" applyAlignment="1">
      <alignment vertical="center"/>
    </xf>
    <xf numFmtId="0" fontId="19" fillId="5" borderId="0" xfId="0" applyFont="1" applyFill="1" applyAlignment="1">
      <alignment horizontal="left" vertical="center"/>
    </xf>
    <xf numFmtId="0" fontId="19" fillId="5" borderId="0" xfId="0" applyFont="1" applyFill="1" applyAlignment="1">
      <alignment horizontal="right" vertical="center"/>
    </xf>
    <xf numFmtId="0" fontId="19" fillId="5" borderId="0" xfId="0" applyFont="1" applyFill="1" applyAlignment="1">
      <alignment vertical="center"/>
    </xf>
    <xf numFmtId="0" fontId="17" fillId="5" borderId="0" xfId="1" applyFont="1" applyFill="1" applyBorder="1" applyAlignment="1">
      <alignment vertical="center"/>
    </xf>
    <xf numFmtId="0" fontId="18" fillId="5" borderId="0" xfId="0" applyFont="1" applyFill="1" applyAlignment="1">
      <alignment vertical="center" wrapText="1"/>
    </xf>
    <xf numFmtId="0" fontId="18" fillId="5" borderId="0" xfId="0" applyFont="1" applyFill="1" applyAlignment="1">
      <alignment vertical="center"/>
    </xf>
    <xf numFmtId="3" fontId="12" fillId="4" borderId="16" xfId="0" applyNumberFormat="1" applyFont="1" applyFill="1" applyBorder="1" applyAlignment="1">
      <alignment horizontal="center" vertical="center" wrapText="1"/>
    </xf>
    <xf numFmtId="0" fontId="12" fillId="4" borderId="16" xfId="0" quotePrefix="1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right" vertical="center"/>
    </xf>
    <xf numFmtId="0" fontId="17" fillId="4" borderId="0" xfId="1" applyFont="1" applyFill="1" applyBorder="1" applyAlignment="1">
      <alignment vertical="center"/>
    </xf>
    <xf numFmtId="0" fontId="18" fillId="4" borderId="0" xfId="0" applyFont="1" applyFill="1" applyAlignment="1">
      <alignment vertical="center" wrapText="1"/>
    </xf>
    <xf numFmtId="0" fontId="18" fillId="4" borderId="0" xfId="0" applyFont="1" applyFill="1" applyAlignment="1">
      <alignment vertical="center"/>
    </xf>
    <xf numFmtId="0" fontId="0" fillId="4" borderId="0" xfId="0" applyFont="1" applyFill="1" applyAlignment="1">
      <alignment vertical="center"/>
    </xf>
    <xf numFmtId="0" fontId="21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12" fillId="3" borderId="16" xfId="0" applyFont="1" applyFill="1" applyBorder="1" applyAlignment="1">
      <alignment horizontal="left" vertical="center" wrapText="1"/>
    </xf>
    <xf numFmtId="0" fontId="12" fillId="4" borderId="16" xfId="0" applyNumberFormat="1" applyFont="1" applyFill="1" applyBorder="1" applyAlignment="1">
      <alignment horizontal="center" vertical="center" wrapText="1"/>
    </xf>
    <xf numFmtId="0" fontId="8" fillId="3" borderId="0" xfId="0" applyFont="1" applyFill="1" applyBorder="1"/>
    <xf numFmtId="0" fontId="8" fillId="0" borderId="0" xfId="0" applyFont="1" applyFill="1"/>
    <xf numFmtId="0" fontId="28" fillId="0" borderId="0" xfId="0" applyFont="1" applyFill="1" applyAlignment="1">
      <alignment horizontal="left"/>
    </xf>
    <xf numFmtId="0" fontId="12" fillId="0" borderId="0" xfId="1" applyFont="1" applyFill="1"/>
    <xf numFmtId="0" fontId="12" fillId="0" borderId="0" xfId="0" applyFont="1" applyFill="1" applyAlignment="1">
      <alignment wrapText="1"/>
    </xf>
    <xf numFmtId="0" fontId="12" fillId="0" borderId="0" xfId="0" applyFont="1" applyFill="1"/>
    <xf numFmtId="0" fontId="8" fillId="3" borderId="0" xfId="0" applyFont="1" applyFill="1"/>
    <xf numFmtId="0" fontId="12" fillId="0" borderId="0" xfId="0" applyFont="1" applyFill="1" applyBorder="1"/>
    <xf numFmtId="0" fontId="12" fillId="0" borderId="0" xfId="2" applyNumberFormat="1" applyFont="1" applyFill="1" applyBorder="1" applyAlignment="1" applyProtection="1">
      <alignment horizontal="left" vertical="center"/>
    </xf>
    <xf numFmtId="0" fontId="8" fillId="0" borderId="16" xfId="0" applyFont="1" applyBorder="1" applyAlignment="1">
      <alignment horizontal="center" vertical="center" wrapText="1"/>
    </xf>
    <xf numFmtId="0" fontId="12" fillId="3" borderId="16" xfId="0" applyFont="1" applyFill="1" applyBorder="1" applyAlignment="1">
      <alignment wrapText="1"/>
    </xf>
    <xf numFmtId="0" fontId="12" fillId="3" borderId="0" xfId="0" applyFont="1" applyFill="1" applyBorder="1" applyAlignment="1">
      <alignment horizontal="right"/>
    </xf>
    <xf numFmtId="0" fontId="22" fillId="3" borderId="16" xfId="0" applyFont="1" applyFill="1" applyBorder="1" applyAlignment="1">
      <alignment vertical="center" wrapText="1"/>
    </xf>
    <xf numFmtId="0" fontId="22" fillId="0" borderId="0" xfId="0" applyFont="1" applyFill="1"/>
    <xf numFmtId="0" fontId="12" fillId="0" borderId="0" xfId="0" applyFont="1" applyFill="1" applyAlignment="1">
      <alignment horizontal="right"/>
    </xf>
    <xf numFmtId="0" fontId="12" fillId="0" borderId="0" xfId="0" applyFont="1" applyFill="1" applyAlignment="1">
      <alignment horizontal="center" vertical="justify"/>
    </xf>
    <xf numFmtId="0" fontId="8" fillId="0" borderId="16" xfId="0" applyFont="1" applyBorder="1" applyAlignment="1">
      <alignment vertical="center" wrapText="1"/>
    </xf>
    <xf numFmtId="0" fontId="18" fillId="0" borderId="41" xfId="0" applyFont="1" applyFill="1" applyBorder="1" applyAlignment="1">
      <alignment wrapText="1" shrinkToFit="1"/>
    </xf>
    <xf numFmtId="0" fontId="29" fillId="0" borderId="41" xfId="0" applyFont="1" applyFill="1" applyBorder="1" applyAlignment="1">
      <alignment wrapText="1" shrinkToFit="1"/>
    </xf>
    <xf numFmtId="0" fontId="29" fillId="0" borderId="16" xfId="0" applyFont="1" applyFill="1" applyBorder="1" applyAlignment="1">
      <alignment horizontal="center" wrapText="1"/>
    </xf>
    <xf numFmtId="0" fontId="29" fillId="0" borderId="0" xfId="0" applyFont="1" applyFill="1" applyAlignment="1">
      <alignment wrapText="1"/>
    </xf>
    <xf numFmtId="0" fontId="29" fillId="0" borderId="0" xfId="0" applyFont="1" applyFill="1"/>
    <xf numFmtId="0" fontId="18" fillId="0" borderId="16" xfId="0" applyFont="1" applyFill="1" applyBorder="1" applyAlignment="1">
      <alignment horizontal="center" vertical="center" wrapText="1"/>
    </xf>
    <xf numFmtId="0" fontId="29" fillId="0" borderId="41" xfId="0" applyFont="1" applyFill="1" applyBorder="1" applyAlignment="1">
      <alignment vertical="center" wrapText="1" shrinkToFit="1"/>
    </xf>
    <xf numFmtId="0" fontId="29" fillId="0" borderId="41" xfId="0" applyFont="1" applyFill="1" applyBorder="1" applyAlignment="1">
      <alignment vertical="top" wrapText="1" shrinkToFit="1"/>
    </xf>
    <xf numFmtId="49" fontId="29" fillId="0" borderId="0" xfId="0" applyNumberFormat="1" applyFont="1" applyFill="1" applyAlignment="1">
      <alignment wrapText="1"/>
    </xf>
    <xf numFmtId="0" fontId="18" fillId="0" borderId="41" xfId="0" applyFont="1" applyFill="1" applyBorder="1" applyAlignment="1">
      <alignment horizontal="center" vertical="center" wrapText="1" shrinkToFit="1"/>
    </xf>
    <xf numFmtId="4" fontId="29" fillId="0" borderId="0" xfId="0" applyNumberFormat="1" applyFont="1" applyFill="1" applyAlignment="1">
      <alignment vertical="center"/>
    </xf>
    <xf numFmtId="4" fontId="18" fillId="0" borderId="0" xfId="0" applyNumberFormat="1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29" fillId="0" borderId="0" xfId="0" applyFont="1" applyFill="1" applyAlignment="1">
      <alignment horizontal="left" vertical="center" wrapText="1"/>
    </xf>
    <xf numFmtId="0" fontId="18" fillId="0" borderId="16" xfId="1" applyFont="1" applyFill="1" applyBorder="1" applyAlignment="1">
      <alignment wrapText="1" shrinkToFit="1"/>
    </xf>
    <xf numFmtId="0" fontId="18" fillId="0" borderId="16" xfId="1" applyFont="1" applyFill="1" applyBorder="1" applyAlignment="1">
      <alignment horizontal="center" wrapText="1"/>
    </xf>
    <xf numFmtId="0" fontId="18" fillId="0" borderId="0" xfId="1" applyFont="1" applyFill="1" applyAlignment="1">
      <alignment wrapText="1"/>
    </xf>
    <xf numFmtId="0" fontId="18" fillId="0" borderId="0" xfId="1" applyFont="1" applyFill="1"/>
    <xf numFmtId="0" fontId="29" fillId="0" borderId="16" xfId="0" applyFont="1" applyFill="1" applyBorder="1" applyAlignment="1">
      <alignment wrapText="1" shrinkToFit="1"/>
    </xf>
    <xf numFmtId="0" fontId="18" fillId="3" borderId="16" xfId="0" applyFont="1" applyFill="1" applyBorder="1" applyAlignment="1">
      <alignment horizontal="center" vertical="center" wrapText="1"/>
    </xf>
    <xf numFmtId="0" fontId="18" fillId="3" borderId="16" xfId="0" applyFont="1" applyFill="1" applyBorder="1" applyAlignment="1">
      <alignment vertical="center" wrapText="1"/>
    </xf>
    <xf numFmtId="0" fontId="18" fillId="3" borderId="43" xfId="0" applyFont="1" applyFill="1" applyBorder="1" applyAlignment="1">
      <alignment vertical="center" wrapText="1"/>
    </xf>
    <xf numFmtId="0" fontId="18" fillId="3" borderId="20" xfId="0" applyFont="1" applyFill="1" applyBorder="1" applyAlignment="1">
      <alignment vertical="center" wrapText="1"/>
    </xf>
    <xf numFmtId="0" fontId="30" fillId="3" borderId="43" xfId="0" applyFont="1" applyFill="1" applyBorder="1" applyAlignment="1">
      <alignment vertical="center" wrapText="1"/>
    </xf>
    <xf numFmtId="0" fontId="30" fillId="3" borderId="18" xfId="0" applyFont="1" applyFill="1" applyBorder="1" applyAlignment="1">
      <alignment vertical="center" wrapText="1"/>
    </xf>
    <xf numFmtId="4" fontId="18" fillId="3" borderId="16" xfId="0" applyNumberFormat="1" applyFont="1" applyFill="1" applyBorder="1" applyAlignment="1">
      <alignment horizontal="center" vertical="center" wrapText="1"/>
    </xf>
    <xf numFmtId="0" fontId="18" fillId="3" borderId="16" xfId="0" applyFont="1" applyFill="1" applyBorder="1" applyAlignment="1">
      <alignment horizontal="left" vertical="center" wrapText="1"/>
    </xf>
    <xf numFmtId="0" fontId="29" fillId="3" borderId="0" xfId="0" applyFont="1" applyFill="1" applyBorder="1"/>
    <xf numFmtId="4" fontId="29" fillId="3" borderId="0" xfId="0" applyNumberFormat="1" applyFont="1" applyFill="1" applyBorder="1" applyAlignment="1">
      <alignment vertical="center"/>
    </xf>
    <xf numFmtId="0" fontId="29" fillId="3" borderId="0" xfId="0" applyFont="1" applyFill="1" applyBorder="1" applyAlignment="1">
      <alignment vertical="center"/>
    </xf>
    <xf numFmtId="0" fontId="18" fillId="3" borderId="0" xfId="0" applyFont="1" applyFill="1" applyBorder="1" applyAlignment="1">
      <alignment horizontal="right"/>
    </xf>
    <xf numFmtId="0" fontId="30" fillId="3" borderId="16" xfId="0" applyFont="1" applyFill="1" applyBorder="1" applyAlignment="1">
      <alignment horizontal="center" vertical="center" wrapText="1"/>
    </xf>
    <xf numFmtId="49" fontId="18" fillId="3" borderId="16" xfId="0" applyNumberFormat="1" applyFont="1" applyFill="1" applyBorder="1" applyAlignment="1">
      <alignment horizontal="center" vertical="center" wrapText="1"/>
    </xf>
    <xf numFmtId="0" fontId="29" fillId="3" borderId="16" xfId="0" applyFont="1" applyFill="1" applyBorder="1" applyAlignment="1">
      <alignment horizontal="left" vertical="center" wrapText="1"/>
    </xf>
    <xf numFmtId="0" fontId="30" fillId="3" borderId="16" xfId="0" applyFont="1" applyFill="1" applyBorder="1" applyAlignment="1">
      <alignment vertical="center" wrapText="1"/>
    </xf>
    <xf numFmtId="0" fontId="30" fillId="3" borderId="45" xfId="0" applyFont="1" applyFill="1" applyBorder="1" applyAlignment="1">
      <alignment vertical="center" wrapText="1"/>
    </xf>
    <xf numFmtId="0" fontId="18" fillId="3" borderId="42" xfId="0" applyFont="1" applyFill="1" applyBorder="1" applyAlignment="1">
      <alignment vertical="center" wrapText="1"/>
    </xf>
    <xf numFmtId="0" fontId="18" fillId="3" borderId="46" xfId="0" applyFont="1" applyFill="1" applyBorder="1" applyAlignment="1">
      <alignment vertical="center" wrapText="1"/>
    </xf>
    <xf numFmtId="0" fontId="18" fillId="3" borderId="43" xfId="0" applyFont="1" applyFill="1" applyBorder="1" applyAlignment="1">
      <alignment horizontal="center" vertical="center" wrapText="1"/>
    </xf>
    <xf numFmtId="0" fontId="18" fillId="3" borderId="20" xfId="0" applyFont="1" applyFill="1" applyBorder="1" applyAlignment="1">
      <alignment horizontal="center" vertical="center" wrapText="1"/>
    </xf>
    <xf numFmtId="0" fontId="21" fillId="3" borderId="46" xfId="0" applyFont="1" applyFill="1" applyBorder="1" applyAlignment="1">
      <alignment vertical="center" wrapText="1"/>
    </xf>
    <xf numFmtId="0" fontId="21" fillId="3" borderId="20" xfId="0" applyFont="1" applyFill="1" applyBorder="1" applyAlignment="1">
      <alignment horizontal="center" vertical="center" wrapText="1"/>
    </xf>
    <xf numFmtId="0" fontId="30" fillId="3" borderId="20" xfId="0" applyFont="1" applyFill="1" applyBorder="1" applyAlignment="1">
      <alignment vertical="center" wrapText="1"/>
    </xf>
    <xf numFmtId="0" fontId="0" fillId="3" borderId="43" xfId="0" applyFont="1" applyFill="1" applyBorder="1" applyAlignment="1">
      <alignment wrapText="1"/>
    </xf>
    <xf numFmtId="0" fontId="0" fillId="3" borderId="20" xfId="0" applyFont="1" applyFill="1" applyBorder="1" applyAlignment="1">
      <alignment wrapText="1"/>
    </xf>
    <xf numFmtId="0" fontId="18" fillId="3" borderId="36" xfId="0" applyFont="1" applyFill="1" applyBorder="1" applyAlignment="1">
      <alignment horizontal="center" vertical="center" wrapText="1"/>
    </xf>
    <xf numFmtId="0" fontId="0" fillId="3" borderId="32" xfId="0" applyFont="1" applyFill="1" applyBorder="1" applyAlignment="1">
      <alignment horizontal="center" vertical="center" wrapText="1"/>
    </xf>
    <xf numFmtId="0" fontId="0" fillId="3" borderId="33" xfId="0" applyFont="1" applyFill="1" applyBorder="1" applyAlignment="1">
      <alignment horizontal="center" vertical="center" wrapText="1"/>
    </xf>
    <xf numFmtId="0" fontId="0" fillId="3" borderId="43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horizontal="center" vertical="center" wrapText="1"/>
    </xf>
    <xf numFmtId="2" fontId="30" fillId="3" borderId="45" xfId="0" applyNumberFormat="1" applyFont="1" applyFill="1" applyBorder="1" applyAlignment="1">
      <alignment vertical="center" wrapText="1"/>
    </xf>
    <xf numFmtId="0" fontId="0" fillId="3" borderId="42" xfId="0" applyFont="1" applyFill="1" applyBorder="1" applyAlignment="1">
      <alignment vertical="center" wrapText="1"/>
    </xf>
    <xf numFmtId="0" fontId="0" fillId="3" borderId="46" xfId="0" applyFont="1" applyFill="1" applyBorder="1" applyAlignment="1">
      <alignment vertical="center" wrapText="1"/>
    </xf>
    <xf numFmtId="0" fontId="18" fillId="3" borderId="18" xfId="0" applyFont="1" applyFill="1" applyBorder="1" applyAlignment="1">
      <alignment vertical="center" wrapText="1"/>
    </xf>
    <xf numFmtId="0" fontId="18" fillId="3" borderId="41" xfId="0" applyFont="1" applyFill="1" applyBorder="1" applyAlignment="1">
      <alignment horizontal="left" vertical="center" wrapText="1"/>
    </xf>
    <xf numFmtId="2" fontId="18" fillId="3" borderId="16" xfId="0" applyNumberFormat="1" applyFont="1" applyFill="1" applyBorder="1" applyAlignment="1">
      <alignment horizontal="center" vertical="center" wrapText="1"/>
    </xf>
    <xf numFmtId="0" fontId="18" fillId="3" borderId="41" xfId="0" applyFont="1" applyFill="1" applyBorder="1" applyAlignment="1">
      <alignment vertical="center" wrapText="1"/>
    </xf>
    <xf numFmtId="0" fontId="18" fillId="3" borderId="18" xfId="0" applyFont="1" applyFill="1" applyBorder="1" applyAlignment="1">
      <alignment horizontal="center" vertical="center" wrapText="1"/>
    </xf>
    <xf numFmtId="0" fontId="29" fillId="2" borderId="16" xfId="0" applyFont="1" applyFill="1" applyBorder="1" applyAlignment="1">
      <alignment horizontal="center" wrapText="1"/>
    </xf>
    <xf numFmtId="0" fontId="29" fillId="2" borderId="0" xfId="0" applyFont="1" applyFill="1" applyAlignment="1">
      <alignment wrapText="1"/>
    </xf>
    <xf numFmtId="0" fontId="29" fillId="2" borderId="0" xfId="0" applyFont="1" applyFill="1"/>
    <xf numFmtId="0" fontId="29" fillId="2" borderId="41" xfId="0" applyFont="1" applyFill="1" applyBorder="1" applyAlignment="1">
      <alignment wrapText="1" shrinkToFit="1"/>
    </xf>
    <xf numFmtId="0" fontId="29" fillId="3" borderId="41" xfId="0" applyFont="1" applyFill="1" applyBorder="1" applyAlignment="1">
      <alignment vertical="center" wrapText="1" shrinkToFit="1"/>
    </xf>
    <xf numFmtId="0" fontId="29" fillId="3" borderId="16" xfId="0" applyFont="1" applyFill="1" applyBorder="1" applyAlignment="1">
      <alignment horizontal="center" wrapText="1"/>
    </xf>
    <xf numFmtId="0" fontId="29" fillId="3" borderId="0" xfId="0" applyFont="1" applyFill="1" applyAlignment="1">
      <alignment wrapText="1"/>
    </xf>
    <xf numFmtId="0" fontId="29" fillId="3" borderId="0" xfId="0" applyFont="1" applyFill="1"/>
    <xf numFmtId="0" fontId="29" fillId="3" borderId="41" xfId="0" applyFont="1" applyFill="1" applyBorder="1" applyAlignment="1">
      <alignment wrapText="1" shrinkToFit="1"/>
    </xf>
    <xf numFmtId="0" fontId="18" fillId="3" borderId="41" xfId="0" applyFont="1" applyFill="1" applyBorder="1" applyAlignment="1">
      <alignment wrapText="1" shrinkToFit="1"/>
    </xf>
    <xf numFmtId="0" fontId="18" fillId="0" borderId="16" xfId="0" applyFont="1" applyFill="1" applyBorder="1" applyAlignment="1">
      <alignment vertical="center" wrapText="1"/>
    </xf>
    <xf numFmtId="4" fontId="18" fillId="0" borderId="16" xfId="0" applyNumberFormat="1" applyFont="1" applyFill="1" applyBorder="1" applyAlignment="1">
      <alignment horizontal="center" vertical="center" wrapText="1"/>
    </xf>
    <xf numFmtId="3" fontId="18" fillId="0" borderId="16" xfId="0" applyNumberFormat="1" applyFont="1" applyFill="1" applyBorder="1" applyAlignment="1">
      <alignment horizontal="center" vertical="center" wrapText="1"/>
    </xf>
    <xf numFmtId="0" fontId="29" fillId="0" borderId="16" xfId="0" applyFont="1" applyFill="1" applyBorder="1"/>
    <xf numFmtId="0" fontId="18" fillId="0" borderId="16" xfId="0" applyFont="1" applyFill="1" applyBorder="1" applyAlignment="1">
      <alignment horizontal="left" vertical="center" wrapText="1"/>
    </xf>
    <xf numFmtId="0" fontId="18" fillId="0" borderId="41" xfId="0" applyFont="1" applyFill="1" applyBorder="1" applyAlignment="1">
      <alignment vertical="center" wrapText="1"/>
    </xf>
    <xf numFmtId="4" fontId="32" fillId="0" borderId="16" xfId="0" applyNumberFormat="1" applyFont="1" applyFill="1" applyBorder="1" applyAlignment="1">
      <alignment horizontal="center" vertical="center" wrapText="1"/>
    </xf>
    <xf numFmtId="0" fontId="18" fillId="0" borderId="16" xfId="0" quotePrefix="1" applyFont="1" applyFill="1" applyBorder="1" applyAlignment="1">
      <alignment horizontal="center" vertical="center" wrapText="1"/>
    </xf>
    <xf numFmtId="49" fontId="18" fillId="0" borderId="16" xfId="0" applyNumberFormat="1" applyFont="1" applyFill="1" applyBorder="1" applyAlignment="1">
      <alignment horizontal="center" vertical="center" wrapText="1"/>
    </xf>
    <xf numFmtId="0" fontId="29" fillId="0" borderId="16" xfId="0" applyFont="1" applyFill="1" applyBorder="1" applyAlignment="1">
      <alignment horizontal="left" vertical="center" wrapText="1"/>
    </xf>
    <xf numFmtId="0" fontId="18" fillId="0" borderId="16" xfId="0" applyNumberFormat="1" applyFont="1" applyFill="1" applyBorder="1" applyAlignment="1">
      <alignment horizontal="center" vertical="center" wrapText="1"/>
    </xf>
    <xf numFmtId="0" fontId="12" fillId="6" borderId="16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30" fillId="3" borderId="0" xfId="0" applyFont="1" applyFill="1" applyBorder="1" applyAlignment="1">
      <alignment vertical="center" wrapText="1"/>
    </xf>
    <xf numFmtId="0" fontId="18" fillId="3" borderId="0" xfId="0" applyFont="1" applyFill="1" applyBorder="1" applyAlignment="1">
      <alignment vertical="center" wrapText="1"/>
    </xf>
    <xf numFmtId="4" fontId="18" fillId="3" borderId="0" xfId="0" applyNumberFormat="1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left" vertical="center" wrapText="1"/>
    </xf>
    <xf numFmtId="3" fontId="18" fillId="3" borderId="16" xfId="0" applyNumberFormat="1" applyFont="1" applyFill="1" applyBorder="1" applyAlignment="1">
      <alignment horizontal="center" vertical="center" wrapText="1"/>
    </xf>
    <xf numFmtId="3" fontId="12" fillId="6" borderId="16" xfId="0" applyNumberFormat="1" applyFont="1" applyFill="1" applyBorder="1" applyAlignment="1">
      <alignment horizontal="center" vertical="center" wrapText="1"/>
    </xf>
    <xf numFmtId="4" fontId="18" fillId="3" borderId="18" xfId="0" applyNumberFormat="1" applyFont="1" applyFill="1" applyBorder="1" applyAlignment="1">
      <alignment horizontal="center" vertical="center" wrapText="1"/>
    </xf>
    <xf numFmtId="4" fontId="18" fillId="3" borderId="20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 wrapText="1"/>
    </xf>
    <xf numFmtId="0" fontId="19" fillId="3" borderId="0" xfId="0" applyFont="1" applyFill="1" applyAlignment="1">
      <alignment horizontal="left" vertical="justify"/>
    </xf>
    <xf numFmtId="0" fontId="18" fillId="3" borderId="0" xfId="1" applyFont="1" applyFill="1" applyAlignment="1">
      <alignment horizontal="left" wrapText="1"/>
    </xf>
    <xf numFmtId="0" fontId="8" fillId="3" borderId="0" xfId="0" applyFont="1" applyFill="1" applyAlignment="1">
      <alignment horizontal="right" vertical="top"/>
    </xf>
    <xf numFmtId="0" fontId="8" fillId="3" borderId="0" xfId="0" applyFont="1" applyFill="1" applyAlignment="1">
      <alignment horizontal="left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vertical="center" wrapText="1"/>
    </xf>
    <xf numFmtId="0" fontId="10" fillId="3" borderId="15" xfId="0" applyFont="1" applyFill="1" applyBorder="1" applyAlignment="1">
      <alignment vertical="center" wrapText="1"/>
    </xf>
    <xf numFmtId="0" fontId="10" fillId="3" borderId="11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vertical="center" wrapText="1"/>
    </xf>
    <xf numFmtId="0" fontId="10" fillId="3" borderId="16" xfId="0" applyFont="1" applyFill="1" applyBorder="1" applyAlignment="1">
      <alignment vertical="center" wrapText="1"/>
    </xf>
    <xf numFmtId="0" fontId="10" fillId="3" borderId="18" xfId="0" applyFont="1" applyFill="1" applyBorder="1" applyAlignment="1">
      <alignment vertical="center" wrapText="1"/>
    </xf>
    <xf numFmtId="0" fontId="10" fillId="3" borderId="12" xfId="0" applyFont="1" applyFill="1" applyBorder="1" applyAlignment="1">
      <alignment vertical="center" wrapText="1"/>
    </xf>
    <xf numFmtId="0" fontId="10" fillId="3" borderId="9" xfId="0" applyFont="1" applyFill="1" applyBorder="1" applyAlignment="1">
      <alignment vertical="center" wrapText="1"/>
    </xf>
    <xf numFmtId="0" fontId="8" fillId="3" borderId="31" xfId="0" applyFont="1" applyFill="1" applyBorder="1" applyAlignment="1">
      <alignment vertical="center" wrapText="1"/>
    </xf>
    <xf numFmtId="0" fontId="8" fillId="3" borderId="32" xfId="0" applyFont="1" applyFill="1" applyBorder="1" applyAlignment="1">
      <alignment vertical="center" wrapText="1"/>
    </xf>
    <xf numFmtId="0" fontId="8" fillId="3" borderId="35" xfId="0" applyFont="1" applyFill="1" applyBorder="1" applyAlignment="1">
      <alignment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wrapText="1"/>
    </xf>
    <xf numFmtId="0" fontId="10" fillId="3" borderId="23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2" fontId="10" fillId="3" borderId="16" xfId="0" applyNumberFormat="1" applyFont="1" applyFill="1" applyBorder="1" applyAlignment="1">
      <alignment vertical="center" wrapText="1"/>
    </xf>
    <xf numFmtId="2" fontId="8" fillId="0" borderId="16" xfId="0" applyNumberFormat="1" applyFont="1" applyBorder="1" applyAlignment="1">
      <alignment vertical="center" wrapText="1"/>
    </xf>
    <xf numFmtId="0" fontId="12" fillId="3" borderId="16" xfId="0" applyFont="1" applyFill="1" applyBorder="1" applyAlignment="1">
      <alignment horizontal="left" vertical="center" wrapText="1"/>
    </xf>
    <xf numFmtId="0" fontId="22" fillId="3" borderId="16" xfId="0" applyFont="1" applyFill="1" applyBorder="1" applyAlignment="1">
      <alignment horizontal="left" vertical="center" wrapText="1"/>
    </xf>
    <xf numFmtId="0" fontId="2" fillId="3" borderId="42" xfId="0" applyFont="1" applyFill="1" applyBorder="1" applyAlignment="1">
      <alignment horizontal="center" wrapText="1"/>
    </xf>
    <xf numFmtId="0" fontId="2" fillId="3" borderId="43" xfId="0" applyFont="1" applyFill="1" applyBorder="1" applyAlignment="1">
      <alignment horizontal="center" wrapText="1"/>
    </xf>
    <xf numFmtId="0" fontId="2" fillId="3" borderId="32" xfId="0" applyFont="1" applyFill="1" applyBorder="1" applyAlignment="1">
      <alignment horizontal="center" wrapText="1"/>
    </xf>
    <xf numFmtId="0" fontId="8" fillId="0" borderId="16" xfId="0" applyFont="1" applyBorder="1" applyAlignment="1"/>
    <xf numFmtId="0" fontId="0" fillId="0" borderId="16" xfId="0" applyBorder="1" applyAlignment="1"/>
    <xf numFmtId="0" fontId="26" fillId="5" borderId="16" xfId="0" applyFont="1" applyFill="1" applyBorder="1" applyAlignment="1">
      <alignment horizontal="center" vertical="center"/>
    </xf>
    <xf numFmtId="0" fontId="27" fillId="5" borderId="16" xfId="0" applyFont="1" applyFill="1" applyBorder="1" applyAlignment="1">
      <alignment horizontal="center" vertical="center"/>
    </xf>
    <xf numFmtId="0" fontId="27" fillId="4" borderId="16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9" fillId="0" borderId="16" xfId="0" applyFont="1" applyBorder="1" applyAlignment="1"/>
    <xf numFmtId="0" fontId="12" fillId="3" borderId="26" xfId="0" applyFont="1" applyFill="1" applyBorder="1" applyAlignment="1">
      <alignment horizontal="right" vertical="top"/>
    </xf>
    <xf numFmtId="0" fontId="12" fillId="3" borderId="27" xfId="0" applyFont="1" applyFill="1" applyBorder="1" applyAlignment="1">
      <alignment horizontal="right" vertical="top"/>
    </xf>
    <xf numFmtId="0" fontId="12" fillId="3" borderId="27" xfId="0" applyFont="1" applyFill="1" applyBorder="1" applyAlignment="1">
      <alignment horizontal="left" vertical="top" wrapText="1"/>
    </xf>
    <xf numFmtId="0" fontId="12" fillId="3" borderId="44" xfId="0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left" vertical="justify"/>
    </xf>
    <xf numFmtId="0" fontId="18" fillId="0" borderId="0" xfId="1" applyFont="1" applyFill="1" applyAlignment="1">
      <alignment horizontal="left" wrapText="1"/>
    </xf>
    <xf numFmtId="0" fontId="0" fillId="0" borderId="43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0" fontId="8" fillId="0" borderId="18" xfId="0" applyFont="1" applyBorder="1" applyAlignment="1">
      <alignment horizontal="center" vertical="center" wrapText="1"/>
    </xf>
    <xf numFmtId="0" fontId="23" fillId="3" borderId="16" xfId="0" applyFont="1" applyFill="1" applyBorder="1" applyAlignment="1">
      <alignment vertical="center" wrapText="1"/>
    </xf>
    <xf numFmtId="0" fontId="23" fillId="3" borderId="18" xfId="0" applyFont="1" applyFill="1" applyBorder="1" applyAlignment="1">
      <alignment vertical="center" wrapText="1"/>
    </xf>
    <xf numFmtId="0" fontId="0" fillId="0" borderId="20" xfId="0" applyBorder="1" applyAlignment="1">
      <alignment wrapText="1"/>
    </xf>
    <xf numFmtId="0" fontId="12" fillId="3" borderId="18" xfId="0" applyFont="1" applyFill="1" applyBorder="1" applyAlignment="1">
      <alignment horizontal="center" vertical="center" wrapText="1"/>
    </xf>
    <xf numFmtId="0" fontId="26" fillId="3" borderId="42" xfId="0" applyFont="1" applyFill="1" applyBorder="1" applyAlignment="1">
      <alignment horizontal="center" wrapText="1"/>
    </xf>
    <xf numFmtId="0" fontId="31" fillId="3" borderId="0" xfId="0" applyFont="1" applyFill="1" applyAlignment="1">
      <alignment horizontal="center" wrapText="1"/>
    </xf>
    <xf numFmtId="0" fontId="30" fillId="3" borderId="18" xfId="0" applyFont="1" applyFill="1" applyBorder="1" applyAlignment="1">
      <alignment horizontal="center" vertical="center" wrapText="1"/>
    </xf>
    <xf numFmtId="0" fontId="33" fillId="3" borderId="43" xfId="0" applyFont="1" applyFill="1" applyBorder="1" applyAlignment="1"/>
    <xf numFmtId="0" fontId="33" fillId="3" borderId="20" xfId="0" applyFont="1" applyFill="1" applyBorder="1" applyAlignment="1"/>
    <xf numFmtId="4" fontId="30" fillId="3" borderId="18" xfId="0" applyNumberFormat="1" applyFont="1" applyFill="1" applyBorder="1" applyAlignment="1">
      <alignment horizontal="center" vertical="center" wrapText="1"/>
    </xf>
    <xf numFmtId="0" fontId="33" fillId="3" borderId="20" xfId="0" applyFont="1" applyFill="1" applyBorder="1" applyAlignment="1">
      <alignment horizontal="center" vertical="center"/>
    </xf>
    <xf numFmtId="4" fontId="30" fillId="3" borderId="20" xfId="0" applyNumberFormat="1" applyFont="1" applyFill="1" applyBorder="1" applyAlignment="1">
      <alignment horizontal="center" vertical="center" wrapText="1"/>
    </xf>
    <xf numFmtId="0" fontId="30" fillId="3" borderId="43" xfId="0" applyFont="1" applyFill="1" applyBorder="1" applyAlignment="1">
      <alignment horizontal="center" vertical="center" wrapText="1"/>
    </xf>
    <xf numFmtId="0" fontId="30" fillId="3" borderId="20" xfId="0" applyFont="1" applyFill="1" applyBorder="1" applyAlignment="1">
      <alignment horizontal="center" vertical="center" wrapText="1"/>
    </xf>
    <xf numFmtId="0" fontId="33" fillId="3" borderId="20" xfId="0" applyFont="1" applyFill="1" applyBorder="1" applyAlignment="1">
      <alignment horizontal="center" vertical="center" wrapText="1"/>
    </xf>
    <xf numFmtId="4" fontId="18" fillId="3" borderId="18" xfId="0" applyNumberFormat="1" applyFont="1" applyFill="1" applyBorder="1" applyAlignment="1">
      <alignment horizontal="center" vertical="center" wrapText="1"/>
    </xf>
    <xf numFmtId="4" fontId="18" fillId="3" borderId="20" xfId="0" applyNumberFormat="1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left" vertical="center" wrapText="1"/>
    </xf>
    <xf numFmtId="0" fontId="18" fillId="3" borderId="20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4 2" xfId="1"/>
    <cellStyle name="Обычный_tmp341" xfId="2"/>
  </cellStyles>
  <dxfs count="0"/>
  <tableStyles count="0" defaultTableStyle="TableStyleMedium2" defaultPivotStyle="PivotStyleLight16"/>
  <colors>
    <mruColors>
      <color rgb="FFE5C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4"/>
  <sheetViews>
    <sheetView view="pageBreakPreview" zoomScaleNormal="100" zoomScaleSheetLayoutView="100" workbookViewId="0">
      <selection activeCell="H43" sqref="H43"/>
    </sheetView>
  </sheetViews>
  <sheetFormatPr defaultRowHeight="15"/>
  <cols>
    <col min="1" max="1" width="3.85546875" customWidth="1"/>
    <col min="2" max="2" width="17.28515625" customWidth="1"/>
    <col min="3" max="3" width="19.28515625" customWidth="1"/>
    <col min="4" max="4" width="16.85546875" customWidth="1"/>
    <col min="5" max="5" width="18.5703125" customWidth="1"/>
    <col min="6" max="6" width="18.140625" customWidth="1"/>
    <col min="7" max="7" width="17.140625" customWidth="1"/>
    <col min="8" max="8" width="27.5703125" customWidth="1"/>
  </cols>
  <sheetData>
    <row r="1" spans="1:8" s="1" customFormat="1" ht="36.75" customHeight="1">
      <c r="A1" s="366" t="s">
        <v>37</v>
      </c>
      <c r="B1" s="366"/>
      <c r="C1" s="366"/>
      <c r="D1" s="366"/>
      <c r="E1" s="366"/>
      <c r="F1" s="366"/>
      <c r="G1" s="366"/>
      <c r="H1" s="366"/>
    </row>
    <row r="2" spans="1:8" ht="21.75" customHeight="1" thickBot="1">
      <c r="H2" s="2" t="s">
        <v>235</v>
      </c>
    </row>
    <row r="3" spans="1:8" s="29" customFormat="1" ht="112.5" customHeight="1" thickBot="1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5" t="s">
        <v>7</v>
      </c>
    </row>
    <row r="4" spans="1:8" ht="6" hidden="1" customHeight="1" thickBot="1">
      <c r="A4" s="362"/>
      <c r="B4" s="363"/>
      <c r="C4" s="363"/>
      <c r="D4" s="363"/>
      <c r="E4" s="363"/>
      <c r="F4" s="363"/>
      <c r="G4" s="363"/>
      <c r="H4" s="364"/>
    </row>
    <row r="5" spans="1:8" ht="15" hidden="1" customHeight="1">
      <c r="A5" s="358">
        <v>1</v>
      </c>
      <c r="B5" s="360" t="s">
        <v>8</v>
      </c>
      <c r="C5" s="6" t="s">
        <v>9</v>
      </c>
      <c r="D5" s="7" t="s">
        <v>10</v>
      </c>
      <c r="E5" s="7" t="s">
        <v>11</v>
      </c>
      <c r="F5" s="7" t="s">
        <v>38</v>
      </c>
      <c r="G5" s="7" t="s">
        <v>39</v>
      </c>
      <c r="H5" s="18"/>
    </row>
    <row r="6" spans="1:8" ht="15" hidden="1" customHeight="1" thickBot="1">
      <c r="A6" s="359"/>
      <c r="B6" s="361"/>
      <c r="C6" s="24" t="s">
        <v>12</v>
      </c>
      <c r="D6" s="25" t="s">
        <v>13</v>
      </c>
      <c r="E6" s="25" t="s">
        <v>13</v>
      </c>
      <c r="F6" s="25" t="s">
        <v>14</v>
      </c>
      <c r="G6" s="25" t="s">
        <v>15</v>
      </c>
      <c r="H6" s="26"/>
    </row>
    <row r="7" spans="1:8" ht="6" hidden="1" customHeight="1" thickBot="1">
      <c r="A7" s="355"/>
      <c r="B7" s="356"/>
      <c r="C7" s="356"/>
      <c r="D7" s="356"/>
      <c r="E7" s="356"/>
      <c r="F7" s="356"/>
      <c r="G7" s="356"/>
      <c r="H7" s="357"/>
    </row>
    <row r="8" spans="1:8" ht="59.25" hidden="1" customHeight="1">
      <c r="A8" s="358">
        <v>2</v>
      </c>
      <c r="B8" s="360" t="s">
        <v>125</v>
      </c>
      <c r="C8" s="20" t="s">
        <v>16</v>
      </c>
      <c r="D8" s="7" t="s">
        <v>17</v>
      </c>
      <c r="E8" s="7" t="s">
        <v>40</v>
      </c>
      <c r="F8" s="7" t="s">
        <v>41</v>
      </c>
      <c r="G8" s="17" t="s">
        <v>42</v>
      </c>
      <c r="H8" s="27" t="s">
        <v>18</v>
      </c>
    </row>
    <row r="9" spans="1:8" ht="15" hidden="1" customHeight="1">
      <c r="A9" s="348"/>
      <c r="B9" s="365"/>
      <c r="C9" s="21" t="s">
        <v>19</v>
      </c>
      <c r="D9" s="22" t="s">
        <v>20</v>
      </c>
      <c r="E9" s="22" t="s">
        <v>21</v>
      </c>
      <c r="F9" s="22" t="s">
        <v>43</v>
      </c>
      <c r="G9" s="19" t="s">
        <v>44</v>
      </c>
      <c r="H9" s="28" t="s">
        <v>22</v>
      </c>
    </row>
    <row r="10" spans="1:8" ht="60.75" hidden="1" customHeight="1">
      <c r="A10" s="348"/>
      <c r="B10" s="365"/>
      <c r="C10" s="21" t="s">
        <v>23</v>
      </c>
      <c r="D10" s="22" t="s">
        <v>24</v>
      </c>
      <c r="E10" s="22" t="s">
        <v>25</v>
      </c>
      <c r="F10" s="22" t="s">
        <v>45</v>
      </c>
      <c r="G10" s="19" t="s">
        <v>46</v>
      </c>
      <c r="H10" s="28" t="s">
        <v>18</v>
      </c>
    </row>
    <row r="11" spans="1:8" ht="46.5" hidden="1" customHeight="1" thickBot="1">
      <c r="A11" s="359"/>
      <c r="B11" s="361"/>
      <c r="C11" s="30" t="s">
        <v>12</v>
      </c>
      <c r="D11" s="25" t="s">
        <v>13</v>
      </c>
      <c r="E11" s="25" t="s">
        <v>13</v>
      </c>
      <c r="F11" s="25" t="s">
        <v>26</v>
      </c>
      <c r="G11" s="25" t="s">
        <v>27</v>
      </c>
      <c r="H11" s="31" t="s">
        <v>28</v>
      </c>
    </row>
    <row r="12" spans="1:8" ht="6" hidden="1" customHeight="1" thickBot="1">
      <c r="A12" s="355"/>
      <c r="B12" s="356"/>
      <c r="C12" s="356"/>
      <c r="D12" s="356"/>
      <c r="E12" s="356"/>
      <c r="F12" s="356"/>
      <c r="G12" s="356"/>
      <c r="H12" s="357"/>
    </row>
    <row r="13" spans="1:8" ht="75" hidden="1" customHeight="1">
      <c r="A13" s="358">
        <v>3</v>
      </c>
      <c r="B13" s="360" t="s">
        <v>29</v>
      </c>
      <c r="C13" s="20" t="s">
        <v>30</v>
      </c>
      <c r="D13" s="7" t="s">
        <v>31</v>
      </c>
      <c r="E13" s="7" t="s">
        <v>31</v>
      </c>
      <c r="F13" s="7" t="s">
        <v>47</v>
      </c>
      <c r="G13" s="7" t="s">
        <v>48</v>
      </c>
      <c r="H13" s="27" t="s">
        <v>32</v>
      </c>
    </row>
    <row r="14" spans="1:8" ht="91.5" hidden="1" customHeight="1" thickBot="1">
      <c r="A14" s="359"/>
      <c r="B14" s="361"/>
      <c r="C14" s="30" t="s">
        <v>33</v>
      </c>
      <c r="D14" s="25" t="s">
        <v>34</v>
      </c>
      <c r="E14" s="25" t="s">
        <v>34</v>
      </c>
      <c r="F14" s="25" t="s">
        <v>15</v>
      </c>
      <c r="G14" s="25" t="s">
        <v>35</v>
      </c>
      <c r="H14" s="32" t="s">
        <v>36</v>
      </c>
    </row>
    <row r="15" spans="1:8" ht="6" hidden="1" customHeight="1" thickBot="1">
      <c r="A15" s="362"/>
      <c r="B15" s="363"/>
      <c r="C15" s="363"/>
      <c r="D15" s="363"/>
      <c r="E15" s="363"/>
      <c r="F15" s="363"/>
      <c r="G15" s="363"/>
      <c r="H15" s="364"/>
    </row>
    <row r="16" spans="1:8" ht="15" hidden="1" customHeight="1">
      <c r="A16" s="358">
        <v>4</v>
      </c>
      <c r="B16" s="360" t="s">
        <v>126</v>
      </c>
      <c r="C16" s="20" t="s">
        <v>16</v>
      </c>
      <c r="D16" s="7" t="s">
        <v>49</v>
      </c>
      <c r="E16" s="7" t="s">
        <v>50</v>
      </c>
      <c r="F16" s="7" t="s">
        <v>51</v>
      </c>
      <c r="G16" s="7" t="s">
        <v>52</v>
      </c>
      <c r="H16" s="34" t="s">
        <v>53</v>
      </c>
    </row>
    <row r="17" spans="1:8" ht="126.75" hidden="1" thickBot="1">
      <c r="A17" s="348"/>
      <c r="B17" s="365"/>
      <c r="C17" s="21" t="s">
        <v>12</v>
      </c>
      <c r="D17" s="22" t="s">
        <v>54</v>
      </c>
      <c r="E17" s="22" t="s">
        <v>54</v>
      </c>
      <c r="F17" s="22" t="s">
        <v>55</v>
      </c>
      <c r="G17" s="22" t="s">
        <v>56</v>
      </c>
      <c r="H17" s="35" t="s">
        <v>57</v>
      </c>
    </row>
    <row r="18" spans="1:8" ht="6" hidden="1" customHeight="1" thickBot="1">
      <c r="A18" s="362"/>
      <c r="B18" s="363"/>
      <c r="C18" s="363"/>
      <c r="D18" s="363"/>
      <c r="E18" s="363"/>
      <c r="F18" s="363"/>
      <c r="G18" s="363"/>
      <c r="H18" s="364"/>
    </row>
    <row r="19" spans="1:8" ht="47.25">
      <c r="A19" s="42">
        <v>1</v>
      </c>
      <c r="B19" s="10" t="s">
        <v>127</v>
      </c>
      <c r="C19" s="10" t="s">
        <v>58</v>
      </c>
      <c r="D19" s="11" t="s">
        <v>59</v>
      </c>
      <c r="E19" s="11" t="s">
        <v>59</v>
      </c>
      <c r="F19" s="11" t="s">
        <v>271</v>
      </c>
      <c r="G19" s="11" t="s">
        <v>272</v>
      </c>
      <c r="H19" s="8" t="s">
        <v>53</v>
      </c>
    </row>
    <row r="20" spans="1:8" ht="6" hidden="1" customHeight="1" thickBot="1">
      <c r="A20" s="345"/>
      <c r="B20" s="346"/>
      <c r="C20" s="346"/>
      <c r="D20" s="346"/>
      <c r="E20" s="346"/>
      <c r="F20" s="346"/>
      <c r="G20" s="346"/>
      <c r="H20" s="347"/>
    </row>
    <row r="21" spans="1:8" ht="15" hidden="1" customHeight="1">
      <c r="A21" s="348">
        <v>6</v>
      </c>
      <c r="B21" s="349" t="s">
        <v>128</v>
      </c>
      <c r="C21" s="21" t="s">
        <v>30</v>
      </c>
      <c r="D21" s="22" t="s">
        <v>60</v>
      </c>
      <c r="E21" s="22" t="s">
        <v>61</v>
      </c>
      <c r="F21" s="22" t="s">
        <v>62</v>
      </c>
      <c r="G21" s="22" t="s">
        <v>63</v>
      </c>
      <c r="H21" s="23"/>
    </row>
    <row r="22" spans="1:8" ht="15.75" hidden="1">
      <c r="A22" s="348"/>
      <c r="B22" s="349"/>
      <c r="C22" s="21" t="s">
        <v>12</v>
      </c>
      <c r="D22" s="22" t="s">
        <v>64</v>
      </c>
      <c r="E22" s="22" t="s">
        <v>64</v>
      </c>
      <c r="F22" s="22" t="s">
        <v>35</v>
      </c>
      <c r="G22" s="22" t="s">
        <v>65</v>
      </c>
      <c r="H22" s="23"/>
    </row>
    <row r="23" spans="1:8" ht="6" hidden="1" customHeight="1" thickBot="1">
      <c r="A23" s="345"/>
      <c r="B23" s="346"/>
      <c r="C23" s="346"/>
      <c r="D23" s="346"/>
      <c r="E23" s="346"/>
      <c r="F23" s="346"/>
      <c r="G23" s="346"/>
      <c r="H23" s="347"/>
    </row>
    <row r="24" spans="1:8" ht="15.75" hidden="1">
      <c r="A24" s="348">
        <v>7</v>
      </c>
      <c r="B24" s="349" t="s">
        <v>144</v>
      </c>
      <c r="C24" s="21" t="s">
        <v>23</v>
      </c>
      <c r="D24" s="22" t="s">
        <v>66</v>
      </c>
      <c r="E24" s="22" t="s">
        <v>67</v>
      </c>
      <c r="F24" s="22" t="s">
        <v>129</v>
      </c>
      <c r="G24" s="22" t="s">
        <v>130</v>
      </c>
      <c r="H24" s="23"/>
    </row>
    <row r="25" spans="1:8" ht="78.75" hidden="1">
      <c r="A25" s="348"/>
      <c r="B25" s="349"/>
      <c r="C25" s="21" t="s">
        <v>68</v>
      </c>
      <c r="D25" s="22" t="s">
        <v>69</v>
      </c>
      <c r="E25" s="22" t="s">
        <v>70</v>
      </c>
      <c r="F25" s="22" t="s">
        <v>131</v>
      </c>
      <c r="G25" s="22" t="s">
        <v>132</v>
      </c>
      <c r="H25" s="23" t="s">
        <v>18</v>
      </c>
    </row>
    <row r="26" spans="1:8" ht="15" hidden="1" customHeight="1">
      <c r="A26" s="348"/>
      <c r="B26" s="349"/>
      <c r="C26" s="21" t="s">
        <v>71</v>
      </c>
      <c r="D26" s="22" t="s">
        <v>72</v>
      </c>
      <c r="E26" s="22" t="s">
        <v>73</v>
      </c>
      <c r="F26" s="22" t="s">
        <v>74</v>
      </c>
      <c r="G26" s="22" t="s">
        <v>75</v>
      </c>
      <c r="H26" s="23"/>
    </row>
    <row r="27" spans="1:8" ht="15" hidden="1" customHeight="1">
      <c r="A27" s="348"/>
      <c r="B27" s="349"/>
      <c r="C27" s="21" t="s">
        <v>76</v>
      </c>
      <c r="D27" s="22" t="s">
        <v>77</v>
      </c>
      <c r="E27" s="22" t="s">
        <v>77</v>
      </c>
      <c r="F27" s="22" t="s">
        <v>34</v>
      </c>
      <c r="G27" s="22" t="s">
        <v>35</v>
      </c>
      <c r="H27" s="23"/>
    </row>
    <row r="28" spans="1:8" ht="15" hidden="1" customHeight="1" thickBot="1">
      <c r="A28" s="348"/>
      <c r="B28" s="349"/>
      <c r="C28" s="21" t="s">
        <v>78</v>
      </c>
      <c r="D28" s="22" t="s">
        <v>77</v>
      </c>
      <c r="E28" s="22" t="s">
        <v>77</v>
      </c>
      <c r="F28" s="22" t="s">
        <v>35</v>
      </c>
      <c r="G28" s="22" t="s">
        <v>34</v>
      </c>
      <c r="H28" s="23"/>
    </row>
    <row r="29" spans="1:8" ht="6" hidden="1" customHeight="1" thickBot="1">
      <c r="A29" s="345"/>
      <c r="B29" s="346"/>
      <c r="C29" s="346"/>
      <c r="D29" s="346"/>
      <c r="E29" s="346"/>
      <c r="F29" s="346"/>
      <c r="G29" s="346"/>
      <c r="H29" s="347"/>
    </row>
    <row r="30" spans="1:8" s="36" customFormat="1" ht="15" hidden="1" customHeight="1" thickBot="1">
      <c r="A30" s="37">
        <v>8</v>
      </c>
      <c r="B30" s="21" t="s">
        <v>79</v>
      </c>
      <c r="C30" s="21" t="s">
        <v>80</v>
      </c>
      <c r="D30" s="22" t="s">
        <v>81</v>
      </c>
      <c r="E30" s="22" t="s">
        <v>81</v>
      </c>
      <c r="F30" s="22"/>
      <c r="G30" s="22" t="s">
        <v>81</v>
      </c>
      <c r="H30" s="43" t="s">
        <v>82</v>
      </c>
    </row>
    <row r="31" spans="1:8" ht="6" hidden="1" customHeight="1" thickBot="1">
      <c r="A31" s="345"/>
      <c r="B31" s="346"/>
      <c r="C31" s="346"/>
      <c r="D31" s="346"/>
      <c r="E31" s="346"/>
      <c r="F31" s="346"/>
      <c r="G31" s="346"/>
      <c r="H31" s="347"/>
    </row>
    <row r="32" spans="1:8" ht="46.5" customHeight="1">
      <c r="A32" s="33">
        <v>2</v>
      </c>
      <c r="B32" s="12" t="s">
        <v>145</v>
      </c>
      <c r="C32" s="12" t="s">
        <v>58</v>
      </c>
      <c r="D32" s="13" t="s">
        <v>83</v>
      </c>
      <c r="E32" s="13" t="s">
        <v>273</v>
      </c>
      <c r="F32" s="13" t="s">
        <v>274</v>
      </c>
      <c r="G32" s="13" t="s">
        <v>242</v>
      </c>
      <c r="H32" s="14"/>
    </row>
    <row r="33" spans="1:8" ht="6" hidden="1" customHeight="1" thickBot="1">
      <c r="A33" s="345"/>
      <c r="B33" s="346"/>
      <c r="C33" s="346"/>
      <c r="D33" s="346"/>
      <c r="E33" s="346"/>
      <c r="F33" s="346"/>
      <c r="G33" s="346"/>
      <c r="H33" s="347"/>
    </row>
    <row r="34" spans="1:8" ht="94.5" hidden="1">
      <c r="A34" s="348">
        <v>10</v>
      </c>
      <c r="B34" s="349" t="s">
        <v>84</v>
      </c>
      <c r="C34" s="21" t="s">
        <v>16</v>
      </c>
      <c r="D34" s="22" t="s">
        <v>85</v>
      </c>
      <c r="E34" s="22" t="s">
        <v>86</v>
      </c>
      <c r="F34" s="22" t="s">
        <v>105</v>
      </c>
      <c r="G34" s="22" t="s">
        <v>133</v>
      </c>
      <c r="H34" s="23" t="s">
        <v>87</v>
      </c>
    </row>
    <row r="35" spans="1:8" ht="15" hidden="1" customHeight="1">
      <c r="A35" s="348"/>
      <c r="B35" s="349"/>
      <c r="C35" s="21" t="s">
        <v>76</v>
      </c>
      <c r="D35" s="22" t="s">
        <v>88</v>
      </c>
      <c r="E35" s="22" t="s">
        <v>88</v>
      </c>
      <c r="F35" s="22" t="s">
        <v>56</v>
      </c>
      <c r="G35" s="22" t="s">
        <v>34</v>
      </c>
      <c r="H35" s="23"/>
    </row>
    <row r="36" spans="1:8" ht="15" hidden="1" customHeight="1" thickBot="1">
      <c r="A36" s="348"/>
      <c r="B36" s="349"/>
      <c r="C36" s="44" t="s">
        <v>78</v>
      </c>
      <c r="D36" s="45" t="s">
        <v>56</v>
      </c>
      <c r="E36" s="45" t="s">
        <v>56</v>
      </c>
      <c r="F36" s="45"/>
      <c r="G36" s="45"/>
      <c r="H36" s="46" t="s">
        <v>89</v>
      </c>
    </row>
    <row r="37" spans="1:8" ht="6" hidden="1" customHeight="1" thickBot="1">
      <c r="A37" s="345"/>
      <c r="B37" s="346"/>
      <c r="C37" s="346"/>
      <c r="D37" s="346"/>
      <c r="E37" s="346"/>
      <c r="F37" s="346"/>
      <c r="G37" s="346"/>
      <c r="H37" s="347"/>
    </row>
    <row r="38" spans="1:8" ht="31.5">
      <c r="A38" s="33">
        <v>3</v>
      </c>
      <c r="B38" s="12" t="s">
        <v>90</v>
      </c>
      <c r="C38" s="12" t="s">
        <v>58</v>
      </c>
      <c r="D38" s="13" t="s">
        <v>91</v>
      </c>
      <c r="E38" s="13" t="s">
        <v>275</v>
      </c>
      <c r="F38" s="13" t="s">
        <v>276</v>
      </c>
      <c r="G38" s="13" t="s">
        <v>244</v>
      </c>
      <c r="H38" s="14"/>
    </row>
    <row r="39" spans="1:8" ht="6" hidden="1" customHeight="1" thickBot="1">
      <c r="A39" s="345"/>
      <c r="B39" s="346"/>
      <c r="C39" s="346"/>
      <c r="D39" s="346"/>
      <c r="E39" s="346"/>
      <c r="F39" s="346"/>
      <c r="G39" s="346"/>
      <c r="H39" s="347"/>
    </row>
    <row r="40" spans="1:8" ht="15" hidden="1" customHeight="1">
      <c r="A40" s="348">
        <v>12</v>
      </c>
      <c r="B40" s="349" t="s">
        <v>92</v>
      </c>
      <c r="C40" s="21" t="s">
        <v>16</v>
      </c>
      <c r="D40" s="22" t="s">
        <v>93</v>
      </c>
      <c r="E40" s="22" t="s">
        <v>94</v>
      </c>
      <c r="F40" s="22" t="s">
        <v>95</v>
      </c>
      <c r="G40" s="22" t="s">
        <v>96</v>
      </c>
      <c r="H40" s="23"/>
    </row>
    <row r="41" spans="1:8" ht="15" hidden="1" customHeight="1" thickBot="1">
      <c r="A41" s="348"/>
      <c r="B41" s="349"/>
      <c r="C41" s="21" t="s">
        <v>76</v>
      </c>
      <c r="D41" s="22" t="s">
        <v>77</v>
      </c>
      <c r="E41" s="22" t="s">
        <v>77</v>
      </c>
      <c r="F41" s="22" t="s">
        <v>35</v>
      </c>
      <c r="G41" s="22" t="s">
        <v>34</v>
      </c>
      <c r="H41" s="23"/>
    </row>
    <row r="42" spans="1:8" ht="6" hidden="1" customHeight="1" thickBot="1">
      <c r="A42" s="345"/>
      <c r="B42" s="346"/>
      <c r="C42" s="346"/>
      <c r="D42" s="346"/>
      <c r="E42" s="346"/>
      <c r="F42" s="346"/>
      <c r="G42" s="346"/>
      <c r="H42" s="347"/>
    </row>
    <row r="43" spans="1:8" ht="32.25" thickBot="1">
      <c r="A43" s="33">
        <v>4</v>
      </c>
      <c r="B43" s="12" t="s">
        <v>97</v>
      </c>
      <c r="C43" s="12" t="s">
        <v>58</v>
      </c>
      <c r="D43" s="13" t="s">
        <v>155</v>
      </c>
      <c r="E43" s="13" t="s">
        <v>277</v>
      </c>
      <c r="F43" s="13" t="s">
        <v>278</v>
      </c>
      <c r="G43" s="13" t="s">
        <v>279</v>
      </c>
      <c r="H43" s="14"/>
    </row>
    <row r="44" spans="1:8" ht="6" hidden="1" customHeight="1" thickBot="1">
      <c r="A44" s="345"/>
      <c r="B44" s="346"/>
      <c r="C44" s="346"/>
      <c r="D44" s="346"/>
      <c r="E44" s="346"/>
      <c r="F44" s="346"/>
      <c r="G44" s="346"/>
      <c r="H44" s="347"/>
    </row>
    <row r="45" spans="1:8" ht="15" hidden="1" customHeight="1">
      <c r="A45" s="353">
        <v>5</v>
      </c>
      <c r="B45" s="354" t="s">
        <v>146</v>
      </c>
      <c r="C45" s="39" t="s">
        <v>16</v>
      </c>
      <c r="D45" s="40" t="s">
        <v>99</v>
      </c>
      <c r="E45" s="40" t="s">
        <v>100</v>
      </c>
      <c r="F45" s="40" t="s">
        <v>134</v>
      </c>
      <c r="G45" s="47" t="s">
        <v>135</v>
      </c>
      <c r="H45" s="41" t="s">
        <v>53</v>
      </c>
    </row>
    <row r="46" spans="1:8" ht="15" hidden="1" customHeight="1">
      <c r="A46" s="353"/>
      <c r="B46" s="354"/>
      <c r="C46" s="39" t="s">
        <v>19</v>
      </c>
      <c r="D46" s="40" t="s">
        <v>101</v>
      </c>
      <c r="E46" s="40" t="s">
        <v>102</v>
      </c>
      <c r="F46" s="40" t="s">
        <v>103</v>
      </c>
      <c r="G46" s="40" t="s">
        <v>104</v>
      </c>
      <c r="H46" s="41"/>
    </row>
    <row r="47" spans="1:8" ht="15" hidden="1" customHeight="1">
      <c r="A47" s="353"/>
      <c r="B47" s="354"/>
      <c r="C47" s="39" t="s">
        <v>23</v>
      </c>
      <c r="D47" s="40" t="s">
        <v>105</v>
      </c>
      <c r="E47" s="40" t="s">
        <v>105</v>
      </c>
      <c r="F47" s="40" t="s">
        <v>136</v>
      </c>
      <c r="G47" s="40" t="s">
        <v>137</v>
      </c>
      <c r="H47" s="41"/>
    </row>
    <row r="48" spans="1:8" ht="15" hidden="1" customHeight="1">
      <c r="A48" s="353"/>
      <c r="B48" s="354"/>
      <c r="C48" s="39" t="s">
        <v>12</v>
      </c>
      <c r="D48" s="40" t="s">
        <v>88</v>
      </c>
      <c r="E48" s="40" t="s">
        <v>88</v>
      </c>
      <c r="F48" s="40" t="s">
        <v>77</v>
      </c>
      <c r="G48" s="40" t="s">
        <v>35</v>
      </c>
      <c r="H48" s="41"/>
    </row>
    <row r="49" spans="1:8" ht="31.5">
      <c r="A49" s="353"/>
      <c r="B49" s="354"/>
      <c r="C49" s="39" t="s">
        <v>58</v>
      </c>
      <c r="D49" s="40" t="s">
        <v>106</v>
      </c>
      <c r="E49" s="40" t="s">
        <v>280</v>
      </c>
      <c r="F49" s="40" t="s">
        <v>281</v>
      </c>
      <c r="G49" s="47" t="s">
        <v>249</v>
      </c>
      <c r="H49" s="8" t="s">
        <v>53</v>
      </c>
    </row>
    <row r="50" spans="1:8" ht="6" hidden="1" customHeight="1" thickBot="1">
      <c r="A50" s="350"/>
      <c r="B50" s="351"/>
      <c r="C50" s="351"/>
      <c r="D50" s="351"/>
      <c r="E50" s="351"/>
      <c r="F50" s="351"/>
      <c r="G50" s="351"/>
      <c r="H50" s="352"/>
    </row>
    <row r="51" spans="1:8" ht="47.25" hidden="1">
      <c r="A51" s="353">
        <v>6</v>
      </c>
      <c r="B51" s="354" t="s">
        <v>147</v>
      </c>
      <c r="C51" s="39" t="s">
        <v>16</v>
      </c>
      <c r="D51" s="40" t="s">
        <v>107</v>
      </c>
      <c r="E51" s="40" t="s">
        <v>108</v>
      </c>
      <c r="F51" s="40" t="s">
        <v>109</v>
      </c>
      <c r="G51" s="40" t="s">
        <v>110</v>
      </c>
      <c r="H51" s="41" t="s">
        <v>141</v>
      </c>
    </row>
    <row r="52" spans="1:8" ht="61.5" hidden="1" customHeight="1">
      <c r="A52" s="353"/>
      <c r="B52" s="354"/>
      <c r="C52" s="39" t="s">
        <v>111</v>
      </c>
      <c r="D52" s="40" t="s">
        <v>112</v>
      </c>
      <c r="E52" s="40" t="s">
        <v>112</v>
      </c>
      <c r="F52" s="40" t="s">
        <v>113</v>
      </c>
      <c r="G52" s="40" t="s">
        <v>35</v>
      </c>
      <c r="H52" s="41" t="s">
        <v>140</v>
      </c>
    </row>
    <row r="53" spans="1:8" ht="32.25" thickBot="1">
      <c r="A53" s="353"/>
      <c r="B53" s="354"/>
      <c r="C53" s="39" t="s">
        <v>58</v>
      </c>
      <c r="D53" s="40" t="s">
        <v>114</v>
      </c>
      <c r="E53" s="40" t="s">
        <v>114</v>
      </c>
      <c r="F53" s="40" t="s">
        <v>282</v>
      </c>
      <c r="G53" s="40" t="s">
        <v>248</v>
      </c>
      <c r="H53" s="41"/>
    </row>
    <row r="54" spans="1:8" ht="6" hidden="1" customHeight="1" thickBot="1">
      <c r="A54" s="345"/>
      <c r="B54" s="346"/>
      <c r="C54" s="346"/>
      <c r="D54" s="346"/>
      <c r="E54" s="346"/>
      <c r="F54" s="346"/>
      <c r="G54" s="346"/>
      <c r="H54" s="347"/>
    </row>
    <row r="55" spans="1:8" ht="78.75" hidden="1">
      <c r="A55" s="348">
        <v>16</v>
      </c>
      <c r="B55" s="349" t="s">
        <v>148</v>
      </c>
      <c r="C55" s="21" t="s">
        <v>19</v>
      </c>
      <c r="D55" s="22" t="s">
        <v>115</v>
      </c>
      <c r="E55" s="22" t="s">
        <v>116</v>
      </c>
      <c r="F55" s="22" t="s">
        <v>138</v>
      </c>
      <c r="G55" s="19" t="s">
        <v>139</v>
      </c>
      <c r="H55" s="23" t="s">
        <v>117</v>
      </c>
    </row>
    <row r="56" spans="1:8" ht="60.75" hidden="1" customHeight="1">
      <c r="A56" s="348"/>
      <c r="B56" s="349"/>
      <c r="C56" s="21" t="s">
        <v>111</v>
      </c>
      <c r="D56" s="22" t="s">
        <v>54</v>
      </c>
      <c r="E56" s="22" t="s">
        <v>54</v>
      </c>
      <c r="F56" s="22" t="s">
        <v>55</v>
      </c>
      <c r="G56" s="22" t="s">
        <v>56</v>
      </c>
      <c r="H56" s="23" t="s">
        <v>140</v>
      </c>
    </row>
    <row r="57" spans="1:8" ht="47.25" hidden="1" customHeight="1" thickBot="1">
      <c r="A57" s="348"/>
      <c r="B57" s="349"/>
      <c r="C57" s="21" t="s">
        <v>118</v>
      </c>
      <c r="D57" s="22" t="s">
        <v>113</v>
      </c>
      <c r="E57" s="22" t="s">
        <v>113</v>
      </c>
      <c r="F57" s="22" t="s">
        <v>119</v>
      </c>
      <c r="G57" s="22" t="s">
        <v>64</v>
      </c>
      <c r="H57" s="23" t="s">
        <v>120</v>
      </c>
    </row>
    <row r="58" spans="1:8" ht="6" hidden="1" customHeight="1" thickBot="1">
      <c r="A58" s="345"/>
      <c r="B58" s="346"/>
      <c r="C58" s="346"/>
      <c r="D58" s="346"/>
      <c r="E58" s="346"/>
      <c r="F58" s="346"/>
      <c r="G58" s="346"/>
      <c r="H58" s="347"/>
    </row>
    <row r="59" spans="1:8" ht="94.5" hidden="1">
      <c r="A59" s="348">
        <v>17</v>
      </c>
      <c r="B59" s="349" t="s">
        <v>149</v>
      </c>
      <c r="C59" s="21" t="s">
        <v>16</v>
      </c>
      <c r="D59" s="22" t="s">
        <v>121</v>
      </c>
      <c r="E59" s="22" t="s">
        <v>121</v>
      </c>
      <c r="F59" s="22" t="s">
        <v>142</v>
      </c>
      <c r="G59" s="22" t="s">
        <v>143</v>
      </c>
      <c r="H59" s="23" t="s">
        <v>87</v>
      </c>
    </row>
    <row r="60" spans="1:8" ht="15" hidden="1" customHeight="1" thickBot="1">
      <c r="A60" s="348"/>
      <c r="B60" s="349"/>
      <c r="C60" s="21" t="s">
        <v>12</v>
      </c>
      <c r="D60" s="22" t="s">
        <v>64</v>
      </c>
      <c r="E60" s="22" t="s">
        <v>64</v>
      </c>
      <c r="F60" s="22" t="s">
        <v>65</v>
      </c>
      <c r="G60" s="22" t="s">
        <v>35</v>
      </c>
      <c r="H60" s="23"/>
    </row>
    <row r="61" spans="1:8" ht="6" hidden="1" customHeight="1" thickBot="1">
      <c r="A61" s="345"/>
      <c r="B61" s="346"/>
      <c r="C61" s="346"/>
      <c r="D61" s="346"/>
      <c r="E61" s="346"/>
      <c r="F61" s="346"/>
      <c r="G61" s="346"/>
      <c r="H61" s="347"/>
    </row>
    <row r="62" spans="1:8" ht="33" customHeight="1">
      <c r="A62" s="33">
        <v>7</v>
      </c>
      <c r="B62" s="12" t="s">
        <v>150</v>
      </c>
      <c r="C62" s="12" t="s">
        <v>58</v>
      </c>
      <c r="D62" s="13" t="s">
        <v>122</v>
      </c>
      <c r="E62" s="13" t="s">
        <v>122</v>
      </c>
      <c r="F62" s="13" t="s">
        <v>122</v>
      </c>
      <c r="G62" s="13" t="s">
        <v>156</v>
      </c>
      <c r="H62" s="8" t="s">
        <v>53</v>
      </c>
    </row>
    <row r="63" spans="1:8" ht="6" hidden="1" customHeight="1" thickBot="1">
      <c r="A63" s="345"/>
      <c r="B63" s="346"/>
      <c r="C63" s="346"/>
      <c r="D63" s="346"/>
      <c r="E63" s="346"/>
      <c r="F63" s="346"/>
      <c r="G63" s="346"/>
      <c r="H63" s="347"/>
    </row>
    <row r="64" spans="1:8" ht="32.25" customHeight="1" thickBot="1">
      <c r="A64" s="38">
        <v>8</v>
      </c>
      <c r="B64" s="15" t="s">
        <v>123</v>
      </c>
      <c r="C64" s="15" t="s">
        <v>58</v>
      </c>
      <c r="D64" s="9" t="s">
        <v>124</v>
      </c>
      <c r="E64" s="9" t="s">
        <v>124</v>
      </c>
      <c r="F64" s="9" t="s">
        <v>157</v>
      </c>
      <c r="G64" s="9" t="s">
        <v>158</v>
      </c>
      <c r="H64" s="16"/>
    </row>
  </sheetData>
  <mergeCells count="44">
    <mergeCell ref="A8:A11"/>
    <mergeCell ref="B8:B11"/>
    <mergeCell ref="A1:H1"/>
    <mergeCell ref="A4:H4"/>
    <mergeCell ref="A5:A6"/>
    <mergeCell ref="B5:B6"/>
    <mergeCell ref="A7:H7"/>
    <mergeCell ref="A24:A28"/>
    <mergeCell ref="B24:B28"/>
    <mergeCell ref="A12:H12"/>
    <mergeCell ref="A13:A14"/>
    <mergeCell ref="B13:B14"/>
    <mergeCell ref="A15:H15"/>
    <mergeCell ref="A16:A17"/>
    <mergeCell ref="B16:B17"/>
    <mergeCell ref="A18:H18"/>
    <mergeCell ref="A20:H20"/>
    <mergeCell ref="A21:A22"/>
    <mergeCell ref="B21:B22"/>
    <mergeCell ref="A23:H23"/>
    <mergeCell ref="A45:A49"/>
    <mergeCell ref="B45:B49"/>
    <mergeCell ref="A29:H29"/>
    <mergeCell ref="A31:H31"/>
    <mergeCell ref="A33:H33"/>
    <mergeCell ref="A34:A36"/>
    <mergeCell ref="B34:B36"/>
    <mergeCell ref="A37:H37"/>
    <mergeCell ref="A39:H39"/>
    <mergeCell ref="A40:A41"/>
    <mergeCell ref="B40:B41"/>
    <mergeCell ref="A42:H42"/>
    <mergeCell ref="A44:H44"/>
    <mergeCell ref="A50:H50"/>
    <mergeCell ref="A51:A53"/>
    <mergeCell ref="B51:B53"/>
    <mergeCell ref="A54:H54"/>
    <mergeCell ref="A55:A57"/>
    <mergeCell ref="B55:B57"/>
    <mergeCell ref="A58:H58"/>
    <mergeCell ref="A59:A60"/>
    <mergeCell ref="B59:B60"/>
    <mergeCell ref="A61:H61"/>
    <mergeCell ref="A63:H63"/>
  </mergeCells>
  <pageMargins left="0.39370078740157483" right="0.39370078740157483" top="0.78740157480314965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91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6" sqref="C6"/>
    </sheetView>
  </sheetViews>
  <sheetFormatPr defaultColWidth="9.140625" defaultRowHeight="15"/>
  <cols>
    <col min="1" max="1" width="3.85546875" style="60" customWidth="1"/>
    <col min="2" max="2" width="14.7109375" style="60" customWidth="1"/>
    <col min="3" max="3" width="15.5703125" style="60" customWidth="1"/>
    <col min="4" max="4" width="12.85546875" style="60" customWidth="1"/>
    <col min="5" max="5" width="14.42578125" style="60" customWidth="1"/>
    <col min="6" max="6" width="16" style="60" customWidth="1"/>
    <col min="7" max="7" width="13.28515625" style="60" customWidth="1"/>
    <col min="8" max="8" width="26" style="60" customWidth="1"/>
    <col min="9" max="9" width="23" style="60" customWidth="1"/>
    <col min="10" max="10" width="23.140625" style="162" customWidth="1"/>
    <col min="11" max="11" width="9.140625" style="142"/>
    <col min="12" max="12" width="29.140625" style="116" customWidth="1"/>
    <col min="13" max="13" width="9.140625" style="116"/>
    <col min="14" max="16384" width="9.140625" style="60"/>
  </cols>
  <sheetData>
    <row r="1" spans="1:13" s="59" customFormat="1" ht="32.25" customHeight="1">
      <c r="A1" s="393" t="s">
        <v>37</v>
      </c>
      <c r="B1" s="393"/>
      <c r="C1" s="393"/>
      <c r="D1" s="393"/>
      <c r="E1" s="393"/>
      <c r="F1" s="393"/>
      <c r="G1" s="393"/>
      <c r="H1" s="393"/>
      <c r="I1" s="393"/>
      <c r="J1" s="161"/>
      <c r="K1" s="141"/>
      <c r="L1" s="115"/>
      <c r="M1" s="115"/>
    </row>
    <row r="2" spans="1:13" ht="16.5" thickBot="1">
      <c r="H2" s="61"/>
      <c r="I2" s="61" t="s">
        <v>235</v>
      </c>
    </row>
    <row r="3" spans="1:13" s="64" customFormat="1" ht="78.75" customHeight="1" thickBot="1">
      <c r="A3" s="62" t="s">
        <v>0</v>
      </c>
      <c r="B3" s="63" t="s">
        <v>1</v>
      </c>
      <c r="C3" s="63" t="s">
        <v>2</v>
      </c>
      <c r="D3" s="63" t="s">
        <v>3</v>
      </c>
      <c r="E3" s="63" t="s">
        <v>4</v>
      </c>
      <c r="F3" s="63" t="s">
        <v>5</v>
      </c>
      <c r="G3" s="63" t="s">
        <v>6</v>
      </c>
      <c r="H3" s="63" t="s">
        <v>7</v>
      </c>
      <c r="I3" s="122" t="s">
        <v>284</v>
      </c>
      <c r="J3" s="163" t="s">
        <v>285</v>
      </c>
      <c r="K3" s="143" t="s">
        <v>288</v>
      </c>
      <c r="L3" s="114"/>
      <c r="M3" s="114"/>
    </row>
    <row r="4" spans="1:13" s="64" customFormat="1" ht="6" customHeight="1" thickBot="1">
      <c r="A4" s="371"/>
      <c r="B4" s="372"/>
      <c r="C4" s="372"/>
      <c r="D4" s="372"/>
      <c r="E4" s="372"/>
      <c r="F4" s="372"/>
      <c r="G4" s="372"/>
      <c r="H4" s="372"/>
      <c r="I4" s="113"/>
      <c r="J4" s="158"/>
      <c r="K4" s="143"/>
      <c r="L4" s="114"/>
      <c r="M4" s="114"/>
    </row>
    <row r="5" spans="1:13" s="64" customFormat="1" ht="216.75" customHeight="1">
      <c r="A5" s="380">
        <v>1</v>
      </c>
      <c r="B5" s="388" t="s">
        <v>8</v>
      </c>
      <c r="C5" s="65" t="s">
        <v>9</v>
      </c>
      <c r="D5" s="48" t="s">
        <v>256</v>
      </c>
      <c r="E5" s="48" t="s">
        <v>191</v>
      </c>
      <c r="F5" s="48" t="s">
        <v>257</v>
      </c>
      <c r="G5" s="48" t="s">
        <v>258</v>
      </c>
      <c r="H5" s="66" t="s">
        <v>162</v>
      </c>
      <c r="I5" s="123" t="s">
        <v>304</v>
      </c>
      <c r="J5" s="159" t="s">
        <v>313</v>
      </c>
      <c r="K5" s="143">
        <f>189.73-51.96+90-62.43</f>
        <v>165.33999999999997</v>
      </c>
      <c r="L5" s="114" t="s">
        <v>286</v>
      </c>
      <c r="M5" s="114"/>
    </row>
    <row r="6" spans="1:13" s="64" customFormat="1" ht="251.25" customHeight="1" thickBot="1">
      <c r="A6" s="383"/>
      <c r="B6" s="387"/>
      <c r="C6" s="50" t="s">
        <v>12</v>
      </c>
      <c r="D6" s="51" t="s">
        <v>13</v>
      </c>
      <c r="E6" s="51" t="s">
        <v>13</v>
      </c>
      <c r="F6" s="51" t="s">
        <v>14</v>
      </c>
      <c r="G6" s="51" t="s">
        <v>15</v>
      </c>
      <c r="H6" s="58"/>
      <c r="I6" s="124" t="s">
        <v>307</v>
      </c>
      <c r="J6" s="159" t="s">
        <v>314</v>
      </c>
      <c r="K6" s="143">
        <f>4800-4500+4800</f>
        <v>5100</v>
      </c>
      <c r="L6" s="114" t="s">
        <v>308</v>
      </c>
      <c r="M6" s="114"/>
    </row>
    <row r="7" spans="1:13" s="64" customFormat="1" ht="6" customHeight="1" thickBot="1">
      <c r="A7" s="371"/>
      <c r="B7" s="372"/>
      <c r="C7" s="372"/>
      <c r="D7" s="372"/>
      <c r="E7" s="372"/>
      <c r="F7" s="372"/>
      <c r="G7" s="372"/>
      <c r="H7" s="372"/>
      <c r="I7" s="394"/>
      <c r="J7" s="158"/>
      <c r="K7" s="143"/>
      <c r="L7" s="114"/>
      <c r="M7" s="114"/>
    </row>
    <row r="8" spans="1:13" s="64" customFormat="1" ht="75" customHeight="1">
      <c r="A8" s="380">
        <v>2</v>
      </c>
      <c r="B8" s="388" t="s">
        <v>125</v>
      </c>
      <c r="C8" s="52" t="s">
        <v>16</v>
      </c>
      <c r="D8" s="48" t="s">
        <v>17</v>
      </c>
      <c r="E8" s="48" t="s">
        <v>40</v>
      </c>
      <c r="F8" s="48" t="s">
        <v>259</v>
      </c>
      <c r="G8" s="67" t="s">
        <v>260</v>
      </c>
      <c r="H8" s="52" t="s">
        <v>192</v>
      </c>
      <c r="I8" s="389" t="s">
        <v>303</v>
      </c>
      <c r="J8" s="160" t="s">
        <v>315</v>
      </c>
      <c r="K8" s="143">
        <f>50-12.85-7.45-18.6</f>
        <v>11.099999999999998</v>
      </c>
      <c r="L8" s="114" t="s">
        <v>287</v>
      </c>
      <c r="M8" s="114"/>
    </row>
    <row r="9" spans="1:13" s="64" customFormat="1" ht="114.75" customHeight="1">
      <c r="A9" s="381"/>
      <c r="B9" s="385"/>
      <c r="C9" s="68" t="s">
        <v>19</v>
      </c>
      <c r="D9" s="69" t="s">
        <v>20</v>
      </c>
      <c r="E9" s="69" t="s">
        <v>21</v>
      </c>
      <c r="F9" s="69" t="s">
        <v>261</v>
      </c>
      <c r="G9" s="70" t="s">
        <v>262</v>
      </c>
      <c r="H9" s="68" t="s">
        <v>22</v>
      </c>
      <c r="I9" s="396"/>
      <c r="J9" s="160" t="s">
        <v>316</v>
      </c>
      <c r="K9" s="143"/>
      <c r="L9" s="114"/>
      <c r="M9" s="114"/>
    </row>
    <row r="10" spans="1:13" s="64" customFormat="1" ht="91.5" customHeight="1">
      <c r="A10" s="381"/>
      <c r="B10" s="385"/>
      <c r="C10" s="68" t="s">
        <v>23</v>
      </c>
      <c r="D10" s="69" t="s">
        <v>24</v>
      </c>
      <c r="E10" s="69" t="s">
        <v>25</v>
      </c>
      <c r="F10" s="69" t="s">
        <v>263</v>
      </c>
      <c r="G10" s="70" t="s">
        <v>264</v>
      </c>
      <c r="H10" s="68" t="s">
        <v>18</v>
      </c>
      <c r="I10" s="397"/>
      <c r="J10" s="159" t="s">
        <v>317</v>
      </c>
      <c r="K10" s="143"/>
      <c r="L10" s="114"/>
      <c r="M10" s="114"/>
    </row>
    <row r="11" spans="1:13" s="64" customFormat="1" ht="143.25" customHeight="1">
      <c r="A11" s="381"/>
      <c r="B11" s="385"/>
      <c r="C11" s="68" t="s">
        <v>12</v>
      </c>
      <c r="D11" s="69" t="s">
        <v>13</v>
      </c>
      <c r="E11" s="69" t="s">
        <v>13</v>
      </c>
      <c r="F11" s="69" t="s">
        <v>265</v>
      </c>
      <c r="G11" s="69" t="s">
        <v>266</v>
      </c>
      <c r="H11" s="71" t="s">
        <v>28</v>
      </c>
      <c r="I11" s="150" t="s">
        <v>302</v>
      </c>
      <c r="J11" s="159" t="s">
        <v>318</v>
      </c>
      <c r="K11" s="143"/>
      <c r="L11" s="114"/>
      <c r="M11" s="114"/>
    </row>
    <row r="12" spans="1:13" s="64" customFormat="1" ht="2.25" customHeight="1" thickBot="1">
      <c r="A12" s="55"/>
      <c r="B12" s="395"/>
      <c r="C12" s="53"/>
      <c r="D12" s="51"/>
      <c r="E12" s="51"/>
      <c r="F12" s="51"/>
      <c r="G12" s="51"/>
      <c r="H12" s="50"/>
      <c r="I12" s="125"/>
      <c r="J12" s="158"/>
      <c r="K12" s="143"/>
      <c r="L12" s="114"/>
      <c r="M12" s="114"/>
    </row>
    <row r="13" spans="1:13" s="64" customFormat="1" ht="6" customHeight="1" thickBot="1">
      <c r="A13" s="371"/>
      <c r="B13" s="372"/>
      <c r="C13" s="372"/>
      <c r="D13" s="372"/>
      <c r="E13" s="372"/>
      <c r="F13" s="372"/>
      <c r="G13" s="372"/>
      <c r="H13" s="372"/>
      <c r="I13" s="394"/>
      <c r="J13" s="158"/>
      <c r="K13" s="143"/>
      <c r="L13" s="114"/>
      <c r="M13" s="114"/>
    </row>
    <row r="14" spans="1:13" s="64" customFormat="1" ht="66" customHeight="1">
      <c r="A14" s="380">
        <v>3</v>
      </c>
      <c r="B14" s="388" t="s">
        <v>29</v>
      </c>
      <c r="C14" s="52" t="s">
        <v>30</v>
      </c>
      <c r="D14" s="48" t="s">
        <v>31</v>
      </c>
      <c r="E14" s="48" t="s">
        <v>31</v>
      </c>
      <c r="F14" s="48" t="s">
        <v>193</v>
      </c>
      <c r="G14" s="48" t="s">
        <v>102</v>
      </c>
      <c r="H14" s="52" t="s">
        <v>32</v>
      </c>
      <c r="I14" s="123" t="s">
        <v>289</v>
      </c>
      <c r="J14" s="158"/>
      <c r="K14" s="143">
        <f>8-4.58</f>
        <v>3.42</v>
      </c>
      <c r="L14" s="114" t="s">
        <v>290</v>
      </c>
      <c r="M14" s="114"/>
    </row>
    <row r="15" spans="1:13" s="64" customFormat="1" ht="80.25" customHeight="1" thickBot="1">
      <c r="A15" s="383"/>
      <c r="B15" s="387"/>
      <c r="C15" s="53" t="s">
        <v>33</v>
      </c>
      <c r="D15" s="51" t="s">
        <v>34</v>
      </c>
      <c r="E15" s="51" t="s">
        <v>34</v>
      </c>
      <c r="F15" s="51" t="s">
        <v>15</v>
      </c>
      <c r="G15" s="51" t="s">
        <v>35</v>
      </c>
      <c r="H15" s="53" t="s">
        <v>36</v>
      </c>
      <c r="I15" s="126"/>
      <c r="J15" s="158"/>
      <c r="K15" s="143"/>
      <c r="L15" s="114"/>
      <c r="M15" s="114"/>
    </row>
    <row r="16" spans="1:13" s="64" customFormat="1" ht="6" customHeight="1" thickBot="1">
      <c r="A16" s="371"/>
      <c r="B16" s="372"/>
      <c r="C16" s="372"/>
      <c r="D16" s="372"/>
      <c r="E16" s="372"/>
      <c r="F16" s="372"/>
      <c r="G16" s="372"/>
      <c r="H16" s="372"/>
      <c r="I16" s="113"/>
      <c r="J16" s="158"/>
      <c r="K16" s="143"/>
      <c r="L16" s="114"/>
      <c r="M16" s="114"/>
    </row>
    <row r="17" spans="1:13" s="64" customFormat="1" ht="68.25" customHeight="1">
      <c r="A17" s="380">
        <v>4</v>
      </c>
      <c r="B17" s="388" t="s">
        <v>126</v>
      </c>
      <c r="C17" s="52" t="s">
        <v>16</v>
      </c>
      <c r="D17" s="48" t="s">
        <v>49</v>
      </c>
      <c r="E17" s="48" t="s">
        <v>50</v>
      </c>
      <c r="F17" s="48" t="s">
        <v>267</v>
      </c>
      <c r="G17" s="67" t="s">
        <v>268</v>
      </c>
      <c r="H17" s="52" t="s">
        <v>53</v>
      </c>
      <c r="I17" s="127" t="s">
        <v>292</v>
      </c>
      <c r="J17" s="158"/>
      <c r="K17" s="143">
        <f>13.65-12.53</f>
        <v>1.120000000000001</v>
      </c>
      <c r="L17" s="114" t="s">
        <v>291</v>
      </c>
      <c r="M17" s="114"/>
    </row>
    <row r="18" spans="1:13" s="64" customFormat="1" ht="167.25" customHeight="1" thickBot="1">
      <c r="A18" s="381"/>
      <c r="B18" s="385"/>
      <c r="C18" s="68" t="s">
        <v>12</v>
      </c>
      <c r="D18" s="69" t="s">
        <v>54</v>
      </c>
      <c r="E18" s="69" t="s">
        <v>54</v>
      </c>
      <c r="F18" s="69" t="s">
        <v>195</v>
      </c>
      <c r="G18" s="69" t="s">
        <v>194</v>
      </c>
      <c r="H18" s="53" t="s">
        <v>57</v>
      </c>
      <c r="I18" s="128" t="s">
        <v>305</v>
      </c>
      <c r="J18" s="158"/>
      <c r="K18" s="143">
        <f>2000-1080</f>
        <v>920</v>
      </c>
      <c r="L18" s="151" t="s">
        <v>306</v>
      </c>
      <c r="M18" s="114"/>
    </row>
    <row r="19" spans="1:13" s="64" customFormat="1" ht="6" customHeight="1" thickBot="1">
      <c r="A19" s="371"/>
      <c r="B19" s="372"/>
      <c r="C19" s="372"/>
      <c r="D19" s="372"/>
      <c r="E19" s="372"/>
      <c r="F19" s="372"/>
      <c r="G19" s="372"/>
      <c r="H19" s="372"/>
      <c r="I19" s="113"/>
      <c r="J19" s="158"/>
      <c r="K19" s="143"/>
      <c r="L19" s="114"/>
      <c r="M19" s="114"/>
    </row>
    <row r="20" spans="1:13" s="64" customFormat="1" ht="39" thickBot="1">
      <c r="A20" s="62">
        <v>5</v>
      </c>
      <c r="B20" s="72" t="s">
        <v>127</v>
      </c>
      <c r="C20" s="73" t="s">
        <v>58</v>
      </c>
      <c r="D20" s="63" t="s">
        <v>59</v>
      </c>
      <c r="E20" s="63" t="s">
        <v>59</v>
      </c>
      <c r="F20" s="63" t="s">
        <v>240</v>
      </c>
      <c r="G20" s="74" t="s">
        <v>250</v>
      </c>
      <c r="H20" s="73" t="s">
        <v>53</v>
      </c>
      <c r="I20" s="129"/>
      <c r="J20" s="158"/>
      <c r="K20" s="143"/>
      <c r="L20" s="114"/>
      <c r="M20" s="114"/>
    </row>
    <row r="21" spans="1:13" s="64" customFormat="1" ht="11.25" customHeight="1" thickBot="1">
      <c r="A21" s="371"/>
      <c r="B21" s="372"/>
      <c r="C21" s="372"/>
      <c r="D21" s="372"/>
      <c r="E21" s="372"/>
      <c r="F21" s="372"/>
      <c r="G21" s="372"/>
      <c r="H21" s="372"/>
      <c r="I21" s="113"/>
      <c r="J21" s="158"/>
      <c r="K21" s="143"/>
      <c r="L21" s="114"/>
      <c r="M21" s="114"/>
    </row>
    <row r="22" spans="1:13" s="76" customFormat="1" ht="136.5" customHeight="1">
      <c r="A22" s="380">
        <v>6</v>
      </c>
      <c r="B22" s="388" t="s">
        <v>128</v>
      </c>
      <c r="C22" s="66" t="s">
        <v>30</v>
      </c>
      <c r="D22" s="75" t="s">
        <v>60</v>
      </c>
      <c r="E22" s="75" t="s">
        <v>61</v>
      </c>
      <c r="F22" s="75" t="s">
        <v>103</v>
      </c>
      <c r="G22" s="75" t="s">
        <v>196</v>
      </c>
      <c r="H22" s="66"/>
      <c r="I22" s="130" t="s">
        <v>294</v>
      </c>
      <c r="J22" s="172" t="s">
        <v>319</v>
      </c>
      <c r="K22" s="144">
        <f>3.16-1.26</f>
        <v>1.9000000000000001</v>
      </c>
      <c r="L22" s="117" t="s">
        <v>293</v>
      </c>
      <c r="M22" s="117"/>
    </row>
    <row r="23" spans="1:13" s="64" customFormat="1" ht="29.25" customHeight="1" thickBot="1">
      <c r="A23" s="383"/>
      <c r="B23" s="387"/>
      <c r="C23" s="53" t="s">
        <v>12</v>
      </c>
      <c r="D23" s="51" t="s">
        <v>64</v>
      </c>
      <c r="E23" s="51" t="s">
        <v>64</v>
      </c>
      <c r="F23" s="51" t="s">
        <v>65</v>
      </c>
      <c r="G23" s="51" t="s">
        <v>35</v>
      </c>
      <c r="H23" s="58"/>
      <c r="I23" s="124"/>
      <c r="J23" s="158" t="s">
        <v>320</v>
      </c>
      <c r="K23" s="143"/>
      <c r="L23" s="114"/>
      <c r="M23" s="114"/>
    </row>
    <row r="24" spans="1:13" s="64" customFormat="1" ht="6" customHeight="1" thickBot="1">
      <c r="A24" s="371"/>
      <c r="B24" s="372"/>
      <c r="C24" s="372"/>
      <c r="D24" s="372"/>
      <c r="E24" s="372"/>
      <c r="F24" s="372"/>
      <c r="G24" s="372"/>
      <c r="H24" s="372"/>
      <c r="I24" s="113"/>
      <c r="J24" s="158"/>
      <c r="K24" s="143"/>
      <c r="L24" s="114"/>
      <c r="M24" s="114"/>
    </row>
    <row r="25" spans="1:13" s="64" customFormat="1" ht="27" customHeight="1" thickBot="1">
      <c r="A25" s="62">
        <v>7</v>
      </c>
      <c r="B25" s="72" t="s">
        <v>159</v>
      </c>
      <c r="C25" s="73" t="s">
        <v>58</v>
      </c>
      <c r="D25" s="63" t="s">
        <v>160</v>
      </c>
      <c r="E25" s="63" t="s">
        <v>160</v>
      </c>
      <c r="F25" s="63" t="s">
        <v>238</v>
      </c>
      <c r="G25" s="63" t="s">
        <v>239</v>
      </c>
      <c r="H25" s="72"/>
      <c r="I25" s="131"/>
      <c r="J25" s="158"/>
      <c r="K25" s="143"/>
      <c r="L25" s="114"/>
      <c r="M25" s="114"/>
    </row>
    <row r="26" spans="1:13" s="64" customFormat="1" ht="6" customHeight="1" thickBot="1">
      <c r="A26" s="371"/>
      <c r="B26" s="372"/>
      <c r="C26" s="372"/>
      <c r="D26" s="372"/>
      <c r="E26" s="372"/>
      <c r="F26" s="372"/>
      <c r="G26" s="372"/>
      <c r="H26" s="372"/>
      <c r="I26" s="113"/>
      <c r="J26" s="158"/>
      <c r="K26" s="143"/>
      <c r="L26" s="114"/>
      <c r="M26" s="114"/>
    </row>
    <row r="27" spans="1:13" s="64" customFormat="1" ht="12.75">
      <c r="A27" s="380">
        <v>8</v>
      </c>
      <c r="B27" s="388" t="s">
        <v>144</v>
      </c>
      <c r="C27" s="52" t="s">
        <v>23</v>
      </c>
      <c r="D27" s="48" t="s">
        <v>66</v>
      </c>
      <c r="E27" s="48" t="s">
        <v>67</v>
      </c>
      <c r="F27" s="48" t="s">
        <v>197</v>
      </c>
      <c r="G27" s="48" t="s">
        <v>198</v>
      </c>
      <c r="H27" s="52"/>
      <c r="I27" s="123"/>
      <c r="J27" s="158"/>
      <c r="K27" s="143"/>
      <c r="L27" s="114"/>
      <c r="M27" s="114"/>
    </row>
    <row r="28" spans="1:13" s="64" customFormat="1" ht="51">
      <c r="A28" s="381"/>
      <c r="B28" s="385"/>
      <c r="C28" s="68" t="s">
        <v>68</v>
      </c>
      <c r="D28" s="69" t="s">
        <v>69</v>
      </c>
      <c r="E28" s="69" t="s">
        <v>70</v>
      </c>
      <c r="F28" s="69" t="s">
        <v>269</v>
      </c>
      <c r="G28" s="69" t="s">
        <v>270</v>
      </c>
      <c r="H28" s="68" t="s">
        <v>18</v>
      </c>
      <c r="I28" s="140" t="s">
        <v>295</v>
      </c>
      <c r="J28" s="158" t="s">
        <v>321</v>
      </c>
      <c r="K28" s="143"/>
      <c r="L28" s="114"/>
      <c r="M28" s="114"/>
    </row>
    <row r="29" spans="1:13" s="64" customFormat="1" ht="12.75" customHeight="1">
      <c r="A29" s="381"/>
      <c r="B29" s="385"/>
      <c r="C29" s="68" t="s">
        <v>71</v>
      </c>
      <c r="D29" s="69" t="s">
        <v>72</v>
      </c>
      <c r="E29" s="69" t="s">
        <v>73</v>
      </c>
      <c r="F29" s="69" t="s">
        <v>104</v>
      </c>
      <c r="G29" s="69" t="s">
        <v>199</v>
      </c>
      <c r="H29" s="68"/>
      <c r="I29" s="132"/>
      <c r="J29" s="158"/>
      <c r="K29" s="143"/>
      <c r="L29" s="114"/>
      <c r="M29" s="114"/>
    </row>
    <row r="30" spans="1:13" s="64" customFormat="1" ht="12.75" customHeight="1">
      <c r="A30" s="381"/>
      <c r="B30" s="385"/>
      <c r="C30" s="68" t="s">
        <v>76</v>
      </c>
      <c r="D30" s="69" t="s">
        <v>77</v>
      </c>
      <c r="E30" s="69" t="s">
        <v>77</v>
      </c>
      <c r="F30" s="69" t="s">
        <v>34</v>
      </c>
      <c r="G30" s="69" t="s">
        <v>35</v>
      </c>
      <c r="H30" s="57"/>
      <c r="I30" s="133"/>
      <c r="J30" s="158"/>
      <c r="K30" s="143"/>
      <c r="L30" s="114"/>
      <c r="M30" s="114"/>
    </row>
    <row r="31" spans="1:13" s="64" customFormat="1" ht="12.75" customHeight="1" thickBot="1">
      <c r="A31" s="383"/>
      <c r="B31" s="387"/>
      <c r="C31" s="53" t="s">
        <v>78</v>
      </c>
      <c r="D31" s="51" t="s">
        <v>77</v>
      </c>
      <c r="E31" s="51" t="s">
        <v>77</v>
      </c>
      <c r="F31" s="51" t="s">
        <v>15</v>
      </c>
      <c r="G31" s="51" t="s">
        <v>56</v>
      </c>
      <c r="H31" s="53"/>
      <c r="I31" s="126"/>
      <c r="J31" s="158"/>
      <c r="K31" s="143"/>
      <c r="L31" s="114"/>
      <c r="M31" s="114"/>
    </row>
    <row r="32" spans="1:13" s="64" customFormat="1" ht="6" customHeight="1" thickBot="1">
      <c r="A32" s="371"/>
      <c r="B32" s="372"/>
      <c r="C32" s="372"/>
      <c r="D32" s="372"/>
      <c r="E32" s="372"/>
      <c r="F32" s="372"/>
      <c r="G32" s="372"/>
      <c r="H32" s="372"/>
      <c r="I32" s="113"/>
      <c r="J32" s="158"/>
      <c r="K32" s="143"/>
      <c r="L32" s="114"/>
      <c r="M32" s="114"/>
    </row>
    <row r="33" spans="1:13" s="64" customFormat="1" ht="12.75" customHeight="1" thickBot="1">
      <c r="A33" s="62">
        <v>9</v>
      </c>
      <c r="B33" s="72" t="s">
        <v>79</v>
      </c>
      <c r="C33" s="73" t="s">
        <v>80</v>
      </c>
      <c r="D33" s="63" t="s">
        <v>81</v>
      </c>
      <c r="E33" s="63" t="s">
        <v>81</v>
      </c>
      <c r="F33" s="78"/>
      <c r="G33" s="63" t="s">
        <v>81</v>
      </c>
      <c r="H33" s="79" t="s">
        <v>161</v>
      </c>
      <c r="I33" s="134"/>
      <c r="J33" s="158"/>
      <c r="K33" s="143"/>
      <c r="L33" s="114"/>
      <c r="M33" s="114"/>
    </row>
    <row r="34" spans="1:13" s="64" customFormat="1" ht="6" customHeight="1" thickBot="1">
      <c r="A34" s="371"/>
      <c r="B34" s="372"/>
      <c r="C34" s="372"/>
      <c r="D34" s="372"/>
      <c r="E34" s="372"/>
      <c r="F34" s="372"/>
      <c r="G34" s="372"/>
      <c r="H34" s="372"/>
      <c r="I34" s="113"/>
      <c r="J34" s="158"/>
      <c r="K34" s="143"/>
      <c r="L34" s="114"/>
      <c r="M34" s="114"/>
    </row>
    <row r="35" spans="1:13" s="64" customFormat="1" ht="26.25" customHeight="1" thickBot="1">
      <c r="A35" s="80">
        <v>10</v>
      </c>
      <c r="B35" s="56" t="s">
        <v>144</v>
      </c>
      <c r="C35" s="73" t="s">
        <v>58</v>
      </c>
      <c r="D35" s="48" t="s">
        <v>83</v>
      </c>
      <c r="E35" s="48" t="s">
        <v>83</v>
      </c>
      <c r="F35" s="48" t="s">
        <v>241</v>
      </c>
      <c r="G35" s="48" t="s">
        <v>242</v>
      </c>
      <c r="H35" s="56"/>
      <c r="I35" s="135"/>
      <c r="J35" s="158"/>
      <c r="K35" s="143"/>
      <c r="L35" s="114"/>
      <c r="M35" s="114"/>
    </row>
    <row r="36" spans="1:13" s="64" customFormat="1" ht="6" customHeight="1" thickBot="1">
      <c r="A36" s="371"/>
      <c r="B36" s="372"/>
      <c r="C36" s="372"/>
      <c r="D36" s="372"/>
      <c r="E36" s="372"/>
      <c r="F36" s="372"/>
      <c r="G36" s="372"/>
      <c r="H36" s="372"/>
      <c r="I36" s="113"/>
      <c r="J36" s="158"/>
      <c r="K36" s="143"/>
      <c r="L36" s="114"/>
      <c r="M36" s="114"/>
    </row>
    <row r="37" spans="1:13" s="64" customFormat="1" ht="24" customHeight="1" thickBot="1">
      <c r="A37" s="81">
        <v>11</v>
      </c>
      <c r="B37" s="58" t="s">
        <v>153</v>
      </c>
      <c r="C37" s="73" t="s">
        <v>58</v>
      </c>
      <c r="D37" s="51" t="s">
        <v>154</v>
      </c>
      <c r="E37" s="51" t="s">
        <v>154</v>
      </c>
      <c r="F37" s="51" t="s">
        <v>154</v>
      </c>
      <c r="G37" s="51" t="s">
        <v>156</v>
      </c>
      <c r="H37" s="53" t="s">
        <v>221</v>
      </c>
      <c r="I37" s="124"/>
      <c r="J37" s="158"/>
      <c r="K37" s="143"/>
      <c r="L37" s="114"/>
      <c r="M37" s="114"/>
    </row>
    <row r="38" spans="1:13" s="64" customFormat="1" ht="6" customHeight="1" thickBot="1">
      <c r="A38" s="371"/>
      <c r="B38" s="372"/>
      <c r="C38" s="372"/>
      <c r="D38" s="372"/>
      <c r="E38" s="372"/>
      <c r="F38" s="372"/>
      <c r="G38" s="372"/>
      <c r="H38" s="372"/>
      <c r="I38" s="113"/>
      <c r="J38" s="158"/>
      <c r="K38" s="143"/>
      <c r="L38" s="114"/>
      <c r="M38" s="114"/>
    </row>
    <row r="39" spans="1:13" s="64" customFormat="1" ht="49.5" customHeight="1">
      <c r="A39" s="380">
        <v>12</v>
      </c>
      <c r="B39" s="388" t="s">
        <v>84</v>
      </c>
      <c r="C39" s="52" t="s">
        <v>16</v>
      </c>
      <c r="D39" s="48" t="s">
        <v>85</v>
      </c>
      <c r="E39" s="48" t="s">
        <v>86</v>
      </c>
      <c r="F39" s="48" t="s">
        <v>200</v>
      </c>
      <c r="G39" s="48" t="s">
        <v>201</v>
      </c>
      <c r="H39" s="52" t="s">
        <v>87</v>
      </c>
      <c r="I39" s="136"/>
      <c r="J39" s="158"/>
      <c r="K39" s="143"/>
      <c r="L39" s="114"/>
      <c r="M39" s="114"/>
    </row>
    <row r="40" spans="1:13" s="64" customFormat="1" ht="12.75" customHeight="1">
      <c r="A40" s="381"/>
      <c r="B40" s="385"/>
      <c r="C40" s="68" t="s">
        <v>76</v>
      </c>
      <c r="D40" s="69" t="s">
        <v>88</v>
      </c>
      <c r="E40" s="69" t="s">
        <v>88</v>
      </c>
      <c r="F40" s="69" t="s">
        <v>15</v>
      </c>
      <c r="G40" s="69" t="s">
        <v>15</v>
      </c>
      <c r="H40" s="57"/>
      <c r="I40" s="133"/>
      <c r="J40" s="158"/>
      <c r="K40" s="143"/>
      <c r="L40" s="114"/>
      <c r="M40" s="114"/>
    </row>
    <row r="41" spans="1:13" s="64" customFormat="1" ht="12.75" customHeight="1" thickBot="1">
      <c r="A41" s="383"/>
      <c r="B41" s="387"/>
      <c r="C41" s="82" t="s">
        <v>78</v>
      </c>
      <c r="D41" s="83" t="s">
        <v>56</v>
      </c>
      <c r="E41" s="83" t="s">
        <v>56</v>
      </c>
      <c r="F41" s="83">
        <v>120</v>
      </c>
      <c r="G41" s="83" t="s">
        <v>202</v>
      </c>
      <c r="H41" s="84"/>
      <c r="I41" s="137"/>
      <c r="J41" s="158"/>
      <c r="K41" s="143"/>
      <c r="L41" s="114"/>
      <c r="M41" s="114"/>
    </row>
    <row r="42" spans="1:13" s="64" customFormat="1" ht="6" customHeight="1" thickBot="1">
      <c r="A42" s="371"/>
      <c r="B42" s="372"/>
      <c r="C42" s="372"/>
      <c r="D42" s="372"/>
      <c r="E42" s="372"/>
      <c r="F42" s="372"/>
      <c r="G42" s="372"/>
      <c r="H42" s="372"/>
      <c r="I42" s="113"/>
      <c r="J42" s="158"/>
      <c r="K42" s="143"/>
      <c r="L42" s="114"/>
      <c r="M42" s="114"/>
    </row>
    <row r="43" spans="1:13" s="64" customFormat="1" ht="29.25" customHeight="1" thickBot="1">
      <c r="A43" s="62">
        <v>13</v>
      </c>
      <c r="B43" s="72" t="s">
        <v>90</v>
      </c>
      <c r="C43" s="73" t="s">
        <v>58</v>
      </c>
      <c r="D43" s="63" t="s">
        <v>91</v>
      </c>
      <c r="E43" s="63" t="s">
        <v>91</v>
      </c>
      <c r="F43" s="63" t="s">
        <v>243</v>
      </c>
      <c r="G43" s="63" t="s">
        <v>244</v>
      </c>
      <c r="H43" s="72"/>
      <c r="I43" s="131"/>
      <c r="J43" s="158"/>
      <c r="K43" s="143"/>
      <c r="L43" s="114"/>
      <c r="M43" s="114"/>
    </row>
    <row r="44" spans="1:13" s="64" customFormat="1" ht="6" customHeight="1" thickBot="1">
      <c r="A44" s="371"/>
      <c r="B44" s="372"/>
      <c r="C44" s="372"/>
      <c r="D44" s="372"/>
      <c r="E44" s="372"/>
      <c r="F44" s="372"/>
      <c r="G44" s="372"/>
      <c r="H44" s="372"/>
      <c r="I44" s="113"/>
      <c r="J44" s="158"/>
      <c r="K44" s="143"/>
      <c r="L44" s="114"/>
      <c r="M44" s="114"/>
    </row>
    <row r="45" spans="1:13" s="64" customFormat="1" ht="15" customHeight="1">
      <c r="A45" s="392">
        <v>14</v>
      </c>
      <c r="B45" s="384" t="s">
        <v>92</v>
      </c>
      <c r="C45" s="85" t="s">
        <v>16</v>
      </c>
      <c r="D45" s="86" t="s">
        <v>93</v>
      </c>
      <c r="E45" s="86" t="s">
        <v>94</v>
      </c>
      <c r="F45" s="86" t="s">
        <v>203</v>
      </c>
      <c r="G45" s="86">
        <v>-0.93</v>
      </c>
      <c r="H45" s="52"/>
      <c r="I45" s="123"/>
      <c r="J45" s="158"/>
      <c r="K45" s="143"/>
      <c r="L45" s="114"/>
      <c r="M45" s="114"/>
    </row>
    <row r="46" spans="1:13" s="64" customFormat="1" ht="15" customHeight="1" thickBot="1">
      <c r="A46" s="381"/>
      <c r="B46" s="385"/>
      <c r="C46" s="68" t="s">
        <v>76</v>
      </c>
      <c r="D46" s="69" t="s">
        <v>77</v>
      </c>
      <c r="E46" s="69" t="s">
        <v>77</v>
      </c>
      <c r="F46" s="69" t="s">
        <v>65</v>
      </c>
      <c r="G46" s="69" t="s">
        <v>204</v>
      </c>
      <c r="H46" s="58"/>
      <c r="I46" s="124"/>
      <c r="J46" s="158"/>
      <c r="K46" s="143"/>
      <c r="L46" s="114"/>
      <c r="M46" s="114"/>
    </row>
    <row r="47" spans="1:13" s="64" customFormat="1" ht="6" customHeight="1" thickBot="1">
      <c r="A47" s="371"/>
      <c r="B47" s="372"/>
      <c r="C47" s="372"/>
      <c r="D47" s="372"/>
      <c r="E47" s="372"/>
      <c r="F47" s="372"/>
      <c r="G47" s="372"/>
      <c r="H47" s="372"/>
      <c r="I47" s="113"/>
      <c r="J47" s="158"/>
      <c r="K47" s="143"/>
      <c r="L47" s="114"/>
      <c r="M47" s="114"/>
    </row>
    <row r="48" spans="1:13" s="64" customFormat="1" ht="25.5" customHeight="1" thickBot="1">
      <c r="A48" s="87">
        <v>15</v>
      </c>
      <c r="B48" s="88" t="s">
        <v>97</v>
      </c>
      <c r="C48" s="85" t="s">
        <v>58</v>
      </c>
      <c r="D48" s="86" t="s">
        <v>155</v>
      </c>
      <c r="E48" s="86" t="s">
        <v>155</v>
      </c>
      <c r="F48" s="86" t="s">
        <v>98</v>
      </c>
      <c r="G48" s="86" t="s">
        <v>245</v>
      </c>
      <c r="H48" s="72"/>
      <c r="I48" s="131"/>
      <c r="J48" s="158"/>
      <c r="K48" s="143"/>
      <c r="L48" s="114"/>
      <c r="M48" s="114"/>
    </row>
    <row r="49" spans="1:13" s="64" customFormat="1" ht="6" customHeight="1" thickBot="1">
      <c r="A49" s="371"/>
      <c r="B49" s="372"/>
      <c r="C49" s="372"/>
      <c r="D49" s="372"/>
      <c r="E49" s="372"/>
      <c r="F49" s="372"/>
      <c r="G49" s="372"/>
      <c r="H49" s="372"/>
      <c r="I49" s="113"/>
      <c r="J49" s="158"/>
      <c r="K49" s="143"/>
      <c r="L49" s="114"/>
      <c r="M49" s="114"/>
    </row>
    <row r="50" spans="1:13" s="64" customFormat="1" ht="178.5" customHeight="1">
      <c r="A50" s="392">
        <v>16</v>
      </c>
      <c r="B50" s="384" t="s">
        <v>146</v>
      </c>
      <c r="C50" s="85" t="s">
        <v>16</v>
      </c>
      <c r="D50" s="86" t="s">
        <v>99</v>
      </c>
      <c r="E50" s="86" t="s">
        <v>100</v>
      </c>
      <c r="F50" s="86" t="s">
        <v>205</v>
      </c>
      <c r="G50" s="89" t="s">
        <v>206</v>
      </c>
      <c r="H50" s="52" t="s">
        <v>53</v>
      </c>
      <c r="I50" s="66" t="s">
        <v>296</v>
      </c>
      <c r="J50" s="164"/>
      <c r="K50" s="143">
        <f>5.84-5.58</f>
        <v>0.25999999999999979</v>
      </c>
      <c r="L50" s="114" t="s">
        <v>297</v>
      </c>
      <c r="M50" s="114"/>
    </row>
    <row r="51" spans="1:13" s="64" customFormat="1" ht="15" customHeight="1">
      <c r="A51" s="381"/>
      <c r="B51" s="385"/>
      <c r="C51" s="68" t="s">
        <v>19</v>
      </c>
      <c r="D51" s="69" t="s">
        <v>101</v>
      </c>
      <c r="E51" s="69" t="s">
        <v>102</v>
      </c>
      <c r="F51" s="69" t="s">
        <v>207</v>
      </c>
      <c r="G51" s="69" t="s">
        <v>208</v>
      </c>
      <c r="H51" s="68"/>
      <c r="I51" s="148"/>
      <c r="J51" s="158"/>
      <c r="K51" s="143"/>
      <c r="L51" s="114"/>
      <c r="M51" s="114"/>
    </row>
    <row r="52" spans="1:13" s="64" customFormat="1" ht="15" customHeight="1">
      <c r="A52" s="381"/>
      <c r="B52" s="385"/>
      <c r="C52" s="68" t="s">
        <v>23</v>
      </c>
      <c r="D52" s="69" t="s">
        <v>105</v>
      </c>
      <c r="E52" s="69" t="s">
        <v>105</v>
      </c>
      <c r="F52" s="69" t="s">
        <v>209</v>
      </c>
      <c r="G52" s="69" t="s">
        <v>210</v>
      </c>
      <c r="H52" s="68"/>
      <c r="I52" s="148"/>
      <c r="J52" s="158"/>
      <c r="K52" s="143"/>
      <c r="L52" s="114"/>
      <c r="M52" s="114"/>
    </row>
    <row r="53" spans="1:13" s="64" customFormat="1" ht="15" customHeight="1">
      <c r="A53" s="381"/>
      <c r="B53" s="385"/>
      <c r="C53" s="68" t="s">
        <v>12</v>
      </c>
      <c r="D53" s="69" t="s">
        <v>88</v>
      </c>
      <c r="E53" s="69" t="s">
        <v>88</v>
      </c>
      <c r="F53" s="69" t="s">
        <v>77</v>
      </c>
      <c r="G53" s="69" t="s">
        <v>35</v>
      </c>
      <c r="H53" s="57"/>
      <c r="I53" s="148"/>
      <c r="J53" s="158"/>
      <c r="K53" s="143"/>
      <c r="L53" s="114"/>
      <c r="M53" s="114"/>
    </row>
    <row r="54" spans="1:13" s="64" customFormat="1" ht="99" customHeight="1" thickBot="1">
      <c r="A54" s="382"/>
      <c r="B54" s="386"/>
      <c r="C54" s="90" t="s">
        <v>58</v>
      </c>
      <c r="D54" s="91" t="s">
        <v>106</v>
      </c>
      <c r="E54" s="91" t="s">
        <v>106</v>
      </c>
      <c r="F54" s="91" t="s">
        <v>246</v>
      </c>
      <c r="G54" s="92" t="s">
        <v>249</v>
      </c>
      <c r="H54" s="90" t="s">
        <v>221</v>
      </c>
      <c r="I54" s="149"/>
      <c r="J54" s="158"/>
      <c r="K54" s="143"/>
      <c r="L54" s="114"/>
      <c r="M54" s="114"/>
    </row>
    <row r="55" spans="1:13" s="64" customFormat="1" ht="6" customHeight="1" thickBot="1">
      <c r="A55" s="371"/>
      <c r="B55" s="372"/>
      <c r="C55" s="372"/>
      <c r="D55" s="372"/>
      <c r="E55" s="372"/>
      <c r="F55" s="372"/>
      <c r="G55" s="372"/>
      <c r="H55" s="372"/>
      <c r="I55" s="113"/>
      <c r="J55" s="158"/>
      <c r="K55" s="143"/>
      <c r="L55" s="114"/>
      <c r="M55" s="114"/>
    </row>
    <row r="56" spans="1:13" s="64" customFormat="1" ht="81.75" customHeight="1">
      <c r="A56" s="380">
        <v>17</v>
      </c>
      <c r="B56" s="388" t="s">
        <v>147</v>
      </c>
      <c r="C56" s="52" t="s">
        <v>16</v>
      </c>
      <c r="D56" s="48" t="s">
        <v>107</v>
      </c>
      <c r="E56" s="48" t="s">
        <v>108</v>
      </c>
      <c r="F56" s="48" t="s">
        <v>211</v>
      </c>
      <c r="G56" s="48">
        <v>-3.62</v>
      </c>
      <c r="H56" s="52" t="s">
        <v>141</v>
      </c>
      <c r="I56" s="123" t="s">
        <v>298</v>
      </c>
      <c r="J56" s="158"/>
      <c r="K56" s="143">
        <f>12-9.98</f>
        <v>2.0199999999999996</v>
      </c>
      <c r="L56" s="114" t="s">
        <v>299</v>
      </c>
      <c r="M56" s="114"/>
    </row>
    <row r="57" spans="1:13" s="64" customFormat="1" ht="64.5" customHeight="1">
      <c r="A57" s="381"/>
      <c r="B57" s="385"/>
      <c r="C57" s="68" t="s">
        <v>111</v>
      </c>
      <c r="D57" s="91" t="s">
        <v>112</v>
      </c>
      <c r="E57" s="91" t="s">
        <v>112</v>
      </c>
      <c r="F57" s="91" t="s">
        <v>113</v>
      </c>
      <c r="G57" s="91" t="s">
        <v>35</v>
      </c>
      <c r="H57" s="68" t="s">
        <v>140</v>
      </c>
      <c r="I57" s="138" t="s">
        <v>187</v>
      </c>
      <c r="J57" s="158"/>
      <c r="K57" s="143"/>
      <c r="L57" s="114"/>
      <c r="M57" s="114"/>
    </row>
    <row r="58" spans="1:13" s="64" customFormat="1" ht="32.25" customHeight="1" thickBot="1">
      <c r="A58" s="383"/>
      <c r="B58" s="387"/>
      <c r="C58" s="53" t="s">
        <v>58</v>
      </c>
      <c r="D58" s="51" t="s">
        <v>114</v>
      </c>
      <c r="E58" s="51" t="s">
        <v>114</v>
      </c>
      <c r="F58" s="51" t="s">
        <v>247</v>
      </c>
      <c r="G58" s="51" t="s">
        <v>248</v>
      </c>
      <c r="H58" s="58"/>
      <c r="I58" s="124"/>
      <c r="J58" s="158"/>
      <c r="K58" s="143"/>
      <c r="L58" s="114"/>
      <c r="M58" s="114"/>
    </row>
    <row r="59" spans="1:13" s="64" customFormat="1" ht="6" customHeight="1" thickBot="1">
      <c r="A59" s="371"/>
      <c r="B59" s="372"/>
      <c r="C59" s="372"/>
      <c r="D59" s="372"/>
      <c r="E59" s="372"/>
      <c r="F59" s="372"/>
      <c r="G59" s="372"/>
      <c r="H59" s="372"/>
      <c r="I59" s="113"/>
      <c r="J59" s="158"/>
      <c r="K59" s="143"/>
      <c r="L59" s="114"/>
      <c r="M59" s="114"/>
    </row>
    <row r="60" spans="1:13" s="64" customFormat="1" ht="117.75" customHeight="1">
      <c r="A60" s="380">
        <v>18</v>
      </c>
      <c r="B60" s="388" t="s">
        <v>148</v>
      </c>
      <c r="C60" s="52" t="s">
        <v>19</v>
      </c>
      <c r="D60" s="48" t="s">
        <v>115</v>
      </c>
      <c r="E60" s="48" t="s">
        <v>116</v>
      </c>
      <c r="F60" s="48" t="s">
        <v>212</v>
      </c>
      <c r="G60" s="67" t="s">
        <v>213</v>
      </c>
      <c r="H60" s="52" t="s">
        <v>117</v>
      </c>
      <c r="I60" s="130" t="s">
        <v>300</v>
      </c>
      <c r="J60" s="158"/>
      <c r="K60" s="143">
        <f>(2*11)+13.75-10.11</f>
        <v>25.64</v>
      </c>
      <c r="L60" s="114" t="s">
        <v>301</v>
      </c>
      <c r="M60" s="114"/>
    </row>
    <row r="61" spans="1:13" s="64" customFormat="1" ht="165" customHeight="1">
      <c r="A61" s="381"/>
      <c r="B61" s="385"/>
      <c r="C61" s="68" t="s">
        <v>214</v>
      </c>
      <c r="D61" s="91" t="s">
        <v>54</v>
      </c>
      <c r="E61" s="91" t="s">
        <v>54</v>
      </c>
      <c r="F61" s="91" t="s">
        <v>55</v>
      </c>
      <c r="G61" s="91" t="s">
        <v>56</v>
      </c>
      <c r="H61" s="68" t="s">
        <v>140</v>
      </c>
      <c r="I61" s="157" t="s">
        <v>309</v>
      </c>
      <c r="J61" s="158"/>
      <c r="K61" s="143">
        <f>400+1000-1000</f>
        <v>400</v>
      </c>
      <c r="L61" s="114" t="s">
        <v>310</v>
      </c>
      <c r="M61" s="114"/>
    </row>
    <row r="62" spans="1:13" s="64" customFormat="1" ht="64.5" customHeight="1" thickBot="1">
      <c r="A62" s="383"/>
      <c r="B62" s="387"/>
      <c r="C62" s="53" t="s">
        <v>118</v>
      </c>
      <c r="D62" s="51" t="s">
        <v>113</v>
      </c>
      <c r="E62" s="51" t="s">
        <v>113</v>
      </c>
      <c r="F62" s="51" t="s">
        <v>119</v>
      </c>
      <c r="G62" s="51" t="s">
        <v>64</v>
      </c>
      <c r="H62" s="53" t="s">
        <v>120</v>
      </c>
      <c r="I62" s="152"/>
      <c r="J62" s="158"/>
      <c r="K62" s="143"/>
      <c r="L62" s="114"/>
      <c r="M62" s="114"/>
    </row>
    <row r="63" spans="1:13" s="64" customFormat="1" ht="6" customHeight="1" thickBot="1">
      <c r="A63" s="371"/>
      <c r="B63" s="372"/>
      <c r="C63" s="372"/>
      <c r="D63" s="372"/>
      <c r="E63" s="372"/>
      <c r="F63" s="372"/>
      <c r="G63" s="372"/>
      <c r="H63" s="372"/>
      <c r="I63" s="113"/>
      <c r="J63" s="158"/>
      <c r="K63" s="143"/>
      <c r="L63" s="114"/>
      <c r="M63" s="114"/>
    </row>
    <row r="64" spans="1:13" s="64" customFormat="1" ht="63.75">
      <c r="A64" s="381">
        <v>19</v>
      </c>
      <c r="B64" s="385" t="s">
        <v>149</v>
      </c>
      <c r="C64" s="68" t="s">
        <v>16</v>
      </c>
      <c r="D64" s="69" t="s">
        <v>121</v>
      </c>
      <c r="E64" s="69" t="s">
        <v>121</v>
      </c>
      <c r="F64" s="69" t="s">
        <v>215</v>
      </c>
      <c r="G64" s="69" t="s">
        <v>216</v>
      </c>
      <c r="H64" s="52" t="s">
        <v>87</v>
      </c>
      <c r="I64" s="123"/>
      <c r="J64" s="158"/>
      <c r="K64" s="143"/>
      <c r="L64" s="114"/>
      <c r="M64" s="114"/>
    </row>
    <row r="65" spans="1:13" s="64" customFormat="1" ht="15" customHeight="1" thickBot="1">
      <c r="A65" s="382"/>
      <c r="B65" s="386"/>
      <c r="C65" s="90" t="s">
        <v>12</v>
      </c>
      <c r="D65" s="91" t="s">
        <v>64</v>
      </c>
      <c r="E65" s="91" t="s">
        <v>64</v>
      </c>
      <c r="F65" s="91" t="s">
        <v>65</v>
      </c>
      <c r="G65" s="91" t="s">
        <v>35</v>
      </c>
      <c r="H65" s="58"/>
      <c r="I65" s="124"/>
      <c r="J65" s="158"/>
      <c r="K65" s="143"/>
      <c r="L65" s="114"/>
      <c r="M65" s="114"/>
    </row>
    <row r="66" spans="1:13" s="64" customFormat="1" ht="6" customHeight="1" thickBot="1">
      <c r="A66" s="371"/>
      <c r="B66" s="372"/>
      <c r="C66" s="372"/>
      <c r="D66" s="372"/>
      <c r="E66" s="372"/>
      <c r="F66" s="372"/>
      <c r="G66" s="372"/>
      <c r="H66" s="372"/>
      <c r="I66" s="113"/>
      <c r="J66" s="158"/>
      <c r="K66" s="143"/>
      <c r="L66" s="114"/>
      <c r="M66" s="114"/>
    </row>
    <row r="67" spans="1:13" s="64" customFormat="1" ht="39.75" customHeight="1" thickBot="1">
      <c r="A67" s="54">
        <v>20</v>
      </c>
      <c r="B67" s="57" t="s">
        <v>150</v>
      </c>
      <c r="C67" s="68" t="s">
        <v>58</v>
      </c>
      <c r="D67" s="69" t="s">
        <v>122</v>
      </c>
      <c r="E67" s="69" t="s">
        <v>122</v>
      </c>
      <c r="F67" s="69" t="s">
        <v>251</v>
      </c>
      <c r="G67" s="69">
        <v>0</v>
      </c>
      <c r="H67" s="90" t="s">
        <v>221</v>
      </c>
      <c r="I67" s="139" t="s">
        <v>222</v>
      </c>
      <c r="J67" s="158"/>
      <c r="K67" s="143"/>
      <c r="L67" s="114"/>
      <c r="M67" s="114"/>
    </row>
    <row r="68" spans="1:13" s="64" customFormat="1" ht="13.5" customHeight="1" thickBot="1">
      <c r="A68" s="371"/>
      <c r="B68" s="372"/>
      <c r="C68" s="372"/>
      <c r="D68" s="372"/>
      <c r="E68" s="372"/>
      <c r="F68" s="372"/>
      <c r="G68" s="372"/>
      <c r="H68" s="372"/>
      <c r="J68" s="158"/>
      <c r="K68" s="143"/>
      <c r="L68" s="114"/>
      <c r="M68" s="114"/>
    </row>
    <row r="69" spans="1:13" s="64" customFormat="1" ht="32.25" customHeight="1" thickBot="1">
      <c r="A69" s="55">
        <v>21</v>
      </c>
      <c r="B69" s="58" t="s">
        <v>123</v>
      </c>
      <c r="C69" s="53" t="s">
        <v>58</v>
      </c>
      <c r="D69" s="51" t="s">
        <v>124</v>
      </c>
      <c r="E69" s="51" t="s">
        <v>124</v>
      </c>
      <c r="F69" s="51" t="s">
        <v>157</v>
      </c>
      <c r="G69" s="51" t="s">
        <v>158</v>
      </c>
      <c r="H69" s="72"/>
      <c r="I69" s="131"/>
      <c r="J69" s="158"/>
      <c r="K69" s="143"/>
      <c r="L69" s="114"/>
      <c r="M69" s="114"/>
    </row>
    <row r="70" spans="1:13" s="64" customFormat="1" ht="18" customHeight="1">
      <c r="A70" s="380">
        <v>22</v>
      </c>
      <c r="B70" s="388" t="s">
        <v>170</v>
      </c>
      <c r="C70" s="52" t="s">
        <v>174</v>
      </c>
      <c r="D70" s="48" t="s">
        <v>175</v>
      </c>
      <c r="E70" s="48" t="s">
        <v>177</v>
      </c>
      <c r="F70" s="48" t="s">
        <v>176</v>
      </c>
      <c r="G70" s="48" t="s">
        <v>164</v>
      </c>
      <c r="H70" s="52"/>
      <c r="I70" s="389"/>
      <c r="J70" s="158"/>
      <c r="K70" s="143"/>
      <c r="L70" s="114"/>
      <c r="M70" s="114"/>
    </row>
    <row r="71" spans="1:13" s="64" customFormat="1" ht="42" customHeight="1">
      <c r="A71" s="381"/>
      <c r="B71" s="385"/>
      <c r="C71" s="68" t="s">
        <v>76</v>
      </c>
      <c r="D71" s="91" t="s">
        <v>167</v>
      </c>
      <c r="E71" s="91" t="s">
        <v>255</v>
      </c>
      <c r="F71" s="91" t="s">
        <v>226</v>
      </c>
      <c r="G71" s="93" t="s">
        <v>252</v>
      </c>
      <c r="H71" s="68" t="s">
        <v>220</v>
      </c>
      <c r="I71" s="390"/>
      <c r="J71" s="158"/>
      <c r="K71" s="69"/>
      <c r="L71" s="114"/>
      <c r="M71" s="114"/>
    </row>
    <row r="72" spans="1:13" s="64" customFormat="1" ht="51" customHeight="1">
      <c r="A72" s="382"/>
      <c r="B72" s="386"/>
      <c r="C72" s="94" t="s">
        <v>78</v>
      </c>
      <c r="D72" s="95" t="s">
        <v>168</v>
      </c>
      <c r="E72" s="96" t="s">
        <v>254</v>
      </c>
      <c r="F72" s="97" t="s">
        <v>227</v>
      </c>
      <c r="G72" s="95" t="s">
        <v>253</v>
      </c>
      <c r="H72" s="68" t="s">
        <v>219</v>
      </c>
      <c r="I72" s="390"/>
      <c r="J72" s="165"/>
      <c r="K72" s="143"/>
      <c r="L72" s="114"/>
      <c r="M72" s="114"/>
    </row>
    <row r="73" spans="1:13" s="64" customFormat="1" ht="68.25" customHeight="1" thickBot="1">
      <c r="A73" s="383"/>
      <c r="B73" s="387"/>
      <c r="C73" s="98" t="s">
        <v>58</v>
      </c>
      <c r="D73" s="99" t="s">
        <v>171</v>
      </c>
      <c r="E73" s="99" t="s">
        <v>171</v>
      </c>
      <c r="F73" s="99" t="s">
        <v>172</v>
      </c>
      <c r="G73" s="99" t="s">
        <v>173</v>
      </c>
      <c r="H73" s="90" t="s">
        <v>223</v>
      </c>
      <c r="I73" s="391"/>
      <c r="J73" s="165"/>
      <c r="K73" s="143"/>
      <c r="L73" s="114"/>
      <c r="M73" s="114"/>
    </row>
    <row r="74" spans="1:13" s="64" customFormat="1" ht="111.75" customHeight="1">
      <c r="A74" s="373">
        <v>23</v>
      </c>
      <c r="B74" s="377" t="s">
        <v>163</v>
      </c>
      <c r="C74" s="52" t="s">
        <v>16</v>
      </c>
      <c r="D74" s="48" t="s">
        <v>165</v>
      </c>
      <c r="E74" s="48" t="s">
        <v>228</v>
      </c>
      <c r="F74" s="48" t="s">
        <v>229</v>
      </c>
      <c r="G74" s="48" t="s">
        <v>230</v>
      </c>
      <c r="H74" s="52" t="s">
        <v>233</v>
      </c>
      <c r="I74" s="49"/>
      <c r="J74" s="166"/>
      <c r="K74" s="143"/>
      <c r="L74" s="114"/>
      <c r="M74" s="114"/>
    </row>
    <row r="75" spans="1:13" s="64" customFormat="1" ht="186" customHeight="1">
      <c r="A75" s="374"/>
      <c r="B75" s="378"/>
      <c r="C75" s="68" t="s">
        <v>76</v>
      </c>
      <c r="D75" s="69" t="s">
        <v>167</v>
      </c>
      <c r="E75" s="69" t="s">
        <v>182</v>
      </c>
      <c r="F75" s="69" t="s">
        <v>231</v>
      </c>
      <c r="G75" s="69" t="s">
        <v>232</v>
      </c>
      <c r="H75" s="68" t="s">
        <v>234</v>
      </c>
      <c r="I75" s="77" t="s">
        <v>312</v>
      </c>
      <c r="J75" s="167"/>
      <c r="K75" s="143"/>
      <c r="L75" s="114"/>
      <c r="M75" s="114"/>
    </row>
    <row r="76" spans="1:13" s="64" customFormat="1" ht="18" customHeight="1">
      <c r="A76" s="375"/>
      <c r="B76" s="378"/>
      <c r="C76" s="94" t="s">
        <v>78</v>
      </c>
      <c r="D76" s="95" t="s">
        <v>168</v>
      </c>
      <c r="E76" s="95" t="s">
        <v>183</v>
      </c>
      <c r="F76" s="95" t="s">
        <v>217</v>
      </c>
      <c r="G76" s="95" t="s">
        <v>218</v>
      </c>
      <c r="H76" s="100"/>
      <c r="I76" s="154"/>
      <c r="J76" s="167"/>
      <c r="K76" s="143"/>
      <c r="L76" s="114"/>
      <c r="M76" s="114"/>
    </row>
    <row r="77" spans="1:13" s="64" customFormat="1" ht="39" customHeight="1" thickBot="1">
      <c r="A77" s="376"/>
      <c r="B77" s="379"/>
      <c r="C77" s="53" t="s">
        <v>58</v>
      </c>
      <c r="D77" s="51" t="s">
        <v>166</v>
      </c>
      <c r="E77" s="51" t="s">
        <v>166</v>
      </c>
      <c r="F77" s="51" t="s">
        <v>236</v>
      </c>
      <c r="G77" s="51" t="s">
        <v>237</v>
      </c>
      <c r="H77" s="53" t="s">
        <v>224</v>
      </c>
      <c r="I77" s="155"/>
      <c r="J77" s="167"/>
      <c r="K77" s="143"/>
      <c r="L77" s="114"/>
      <c r="M77" s="114"/>
    </row>
    <row r="78" spans="1:13">
      <c r="A78" s="380">
        <v>24</v>
      </c>
      <c r="B78" s="384" t="s">
        <v>169</v>
      </c>
      <c r="C78" s="85" t="s">
        <v>16</v>
      </c>
      <c r="D78" s="86" t="s">
        <v>178</v>
      </c>
      <c r="E78" s="86" t="s">
        <v>185</v>
      </c>
      <c r="F78" s="86" t="s">
        <v>184</v>
      </c>
      <c r="G78" s="89" t="s">
        <v>186</v>
      </c>
      <c r="H78" s="85"/>
      <c r="I78" s="153"/>
    </row>
    <row r="79" spans="1:13" ht="89.25" customHeight="1">
      <c r="A79" s="381"/>
      <c r="B79" s="385"/>
      <c r="C79" s="68" t="s">
        <v>76</v>
      </c>
      <c r="D79" s="91" t="s">
        <v>179</v>
      </c>
      <c r="E79" s="91" t="s">
        <v>179</v>
      </c>
      <c r="F79" s="91" t="s">
        <v>179</v>
      </c>
      <c r="G79" s="91" t="s">
        <v>180</v>
      </c>
      <c r="H79" s="68" t="s">
        <v>181</v>
      </c>
      <c r="I79" s="138"/>
    </row>
    <row r="80" spans="1:13" ht="168.75" customHeight="1">
      <c r="A80" s="382"/>
      <c r="B80" s="386"/>
      <c r="C80" s="94" t="s">
        <v>78</v>
      </c>
      <c r="D80" s="95" t="s">
        <v>112</v>
      </c>
      <c r="E80" s="95" t="s">
        <v>112</v>
      </c>
      <c r="F80" s="95" t="s">
        <v>112</v>
      </c>
      <c r="G80" s="95" t="s">
        <v>180</v>
      </c>
      <c r="H80" s="156"/>
      <c r="I80" s="156" t="s">
        <v>311</v>
      </c>
      <c r="K80" s="142">
        <f>6000-3000</f>
        <v>3000</v>
      </c>
    </row>
    <row r="81" spans="1:14" s="101" customFormat="1" ht="273.75" customHeight="1" thickBot="1">
      <c r="A81" s="383"/>
      <c r="B81" s="387"/>
      <c r="C81" s="98" t="s">
        <v>58</v>
      </c>
      <c r="D81" s="99" t="s">
        <v>225</v>
      </c>
      <c r="E81" s="99" t="s">
        <v>225</v>
      </c>
      <c r="F81" s="99" t="s">
        <v>225</v>
      </c>
      <c r="G81" s="99" t="s">
        <v>188</v>
      </c>
      <c r="H81" s="98" t="s">
        <v>190</v>
      </c>
      <c r="I81" s="139" t="s">
        <v>189</v>
      </c>
      <c r="J81" s="168"/>
      <c r="K81" s="145"/>
      <c r="L81" s="118"/>
      <c r="M81" s="119"/>
      <c r="N81" s="103"/>
    </row>
    <row r="82" spans="1:14" s="101" customFormat="1">
      <c r="A82" s="60"/>
      <c r="B82" s="60"/>
      <c r="C82" s="60"/>
      <c r="D82" s="60"/>
      <c r="E82" s="60"/>
      <c r="F82" s="60"/>
      <c r="G82" s="60"/>
      <c r="H82" s="60"/>
      <c r="I82" s="60"/>
      <c r="J82" s="169"/>
      <c r="K82" s="145"/>
      <c r="L82" s="120"/>
      <c r="M82" s="120"/>
    </row>
    <row r="83" spans="1:14" s="105" customFormat="1" ht="33" customHeight="1">
      <c r="A83" s="369" t="s">
        <v>151</v>
      </c>
      <c r="B83" s="369"/>
      <c r="C83" s="370" t="s">
        <v>152</v>
      </c>
      <c r="D83" s="370"/>
      <c r="E83" s="370"/>
      <c r="F83" s="370"/>
      <c r="G83" s="370"/>
      <c r="H83" s="370"/>
      <c r="I83" s="370"/>
      <c r="J83" s="170"/>
      <c r="K83" s="146"/>
      <c r="L83" s="121"/>
      <c r="M83" s="121"/>
    </row>
    <row r="84" spans="1:14" s="105" customFormat="1">
      <c r="A84" s="60"/>
      <c r="B84" s="60"/>
      <c r="C84" s="60"/>
      <c r="D84" s="60"/>
      <c r="E84" s="101"/>
      <c r="F84" s="60"/>
      <c r="G84" s="60"/>
      <c r="H84" s="60"/>
      <c r="I84" s="60"/>
      <c r="J84" s="170"/>
      <c r="K84" s="146"/>
      <c r="L84" s="121"/>
      <c r="M84" s="121"/>
    </row>
    <row r="85" spans="1:14" s="105" customFormat="1" ht="45" customHeight="1">
      <c r="A85" s="367" t="s">
        <v>283</v>
      </c>
      <c r="B85" s="367"/>
      <c r="C85" s="367"/>
      <c r="D85" s="367"/>
      <c r="F85" s="106"/>
      <c r="G85" s="102"/>
      <c r="H85" s="101"/>
      <c r="I85" s="102"/>
      <c r="J85" s="170"/>
      <c r="K85" s="146"/>
      <c r="L85" s="121"/>
      <c r="M85" s="121"/>
    </row>
    <row r="86" spans="1:14" s="109" customFormat="1">
      <c r="A86" s="106"/>
      <c r="B86" s="106"/>
      <c r="C86" s="107"/>
      <c r="D86" s="101"/>
      <c r="E86" s="101"/>
      <c r="F86" s="101"/>
      <c r="G86" s="102"/>
      <c r="H86" s="104"/>
      <c r="I86" s="104"/>
      <c r="J86" s="171"/>
      <c r="K86" s="147"/>
      <c r="L86" s="108"/>
      <c r="M86" s="108"/>
    </row>
    <row r="87" spans="1:14" s="109" customFormat="1">
      <c r="A87" s="105"/>
      <c r="B87" s="105"/>
      <c r="C87" s="105"/>
      <c r="D87" s="105"/>
      <c r="E87" s="105"/>
      <c r="F87" s="110"/>
      <c r="G87" s="110"/>
      <c r="H87" s="110"/>
      <c r="I87" s="105"/>
      <c r="J87" s="171"/>
      <c r="K87" s="147"/>
      <c r="L87" s="108"/>
      <c r="M87" s="108"/>
    </row>
    <row r="88" spans="1:14">
      <c r="A88" s="105"/>
      <c r="B88" s="105"/>
      <c r="C88" s="105"/>
      <c r="D88" s="105"/>
      <c r="E88" s="105"/>
      <c r="F88" s="110"/>
      <c r="G88" s="110"/>
      <c r="H88" s="110"/>
      <c r="I88" s="105"/>
    </row>
    <row r="89" spans="1:14">
      <c r="A89" s="368"/>
      <c r="B89" s="368"/>
      <c r="C89" s="368"/>
      <c r="D89" s="368"/>
      <c r="E89" s="105"/>
      <c r="F89" s="110"/>
      <c r="G89" s="110"/>
      <c r="H89" s="110"/>
      <c r="I89" s="105"/>
    </row>
    <row r="90" spans="1:14">
      <c r="A90" s="111"/>
      <c r="B90" s="108"/>
      <c r="C90" s="108"/>
      <c r="D90" s="108"/>
      <c r="E90" s="108"/>
      <c r="F90" s="108"/>
      <c r="G90" s="108"/>
      <c r="H90" s="108"/>
      <c r="I90" s="108"/>
    </row>
    <row r="91" spans="1:14">
      <c r="A91" s="112"/>
      <c r="B91" s="109"/>
      <c r="C91" s="109"/>
      <c r="D91" s="109"/>
      <c r="E91" s="109"/>
      <c r="F91" s="109"/>
      <c r="G91" s="109"/>
      <c r="H91" s="109"/>
      <c r="I91" s="109"/>
    </row>
  </sheetData>
  <mergeCells count="58">
    <mergeCell ref="A17:A18"/>
    <mergeCell ref="B17:B18"/>
    <mergeCell ref="A16:H16"/>
    <mergeCell ref="A8:A11"/>
    <mergeCell ref="A14:A15"/>
    <mergeCell ref="B14:B15"/>
    <mergeCell ref="A13:I13"/>
    <mergeCell ref="B8:B12"/>
    <mergeCell ref="I8:I10"/>
    <mergeCell ref="A4:H4"/>
    <mergeCell ref="A1:I1"/>
    <mergeCell ref="A7:I7"/>
    <mergeCell ref="B5:B6"/>
    <mergeCell ref="A5:A6"/>
    <mergeCell ref="A42:H42"/>
    <mergeCell ref="A44:H44"/>
    <mergeCell ref="A19:H19"/>
    <mergeCell ref="A21:H21"/>
    <mergeCell ref="A22:A23"/>
    <mergeCell ref="B22:B23"/>
    <mergeCell ref="A27:A31"/>
    <mergeCell ref="B27:B31"/>
    <mergeCell ref="A26:H26"/>
    <mergeCell ref="A32:H32"/>
    <mergeCell ref="A39:A41"/>
    <mergeCell ref="B39:B41"/>
    <mergeCell ref="A34:H34"/>
    <mergeCell ref="A38:H38"/>
    <mergeCell ref="A24:H24"/>
    <mergeCell ref="A36:H36"/>
    <mergeCell ref="A45:A46"/>
    <mergeCell ref="B45:B46"/>
    <mergeCell ref="A50:A54"/>
    <mergeCell ref="B50:B54"/>
    <mergeCell ref="A47:H47"/>
    <mergeCell ref="A49:H49"/>
    <mergeCell ref="A55:H55"/>
    <mergeCell ref="A59:H59"/>
    <mergeCell ref="A64:A65"/>
    <mergeCell ref="B64:B65"/>
    <mergeCell ref="A60:A62"/>
    <mergeCell ref="B60:B62"/>
    <mergeCell ref="A63:H63"/>
    <mergeCell ref="A56:A58"/>
    <mergeCell ref="B56:B58"/>
    <mergeCell ref="A85:D85"/>
    <mergeCell ref="A89:D89"/>
    <mergeCell ref="A83:B83"/>
    <mergeCell ref="C83:I83"/>
    <mergeCell ref="A66:H66"/>
    <mergeCell ref="A68:H68"/>
    <mergeCell ref="A74:A77"/>
    <mergeCell ref="B74:B77"/>
    <mergeCell ref="A78:A81"/>
    <mergeCell ref="B78:B81"/>
    <mergeCell ref="A70:A73"/>
    <mergeCell ref="B70:B73"/>
    <mergeCell ref="I70:I73"/>
  </mergeCells>
  <printOptions horizontalCentered="1" verticalCentered="1"/>
  <pageMargins left="0.39370078740157483" right="0.19685039370078741" top="0.39370078740157483" bottom="0.19685039370078741" header="0.31496062992125984" footer="0.31496062992125984"/>
  <pageSetup paperSize="9" orientation="landscape" blackAndWhite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10"/>
  <sheetViews>
    <sheetView view="pageBreakPreview" topLeftCell="A18" zoomScale="75" zoomScaleNormal="75" zoomScaleSheetLayoutView="75" workbookViewId="0">
      <selection activeCell="H22" sqref="H22"/>
    </sheetView>
  </sheetViews>
  <sheetFormatPr defaultColWidth="9.140625" defaultRowHeight="15"/>
  <cols>
    <col min="1" max="1" width="3.85546875" style="245" customWidth="1"/>
    <col min="2" max="2" width="9.140625" style="245" customWidth="1"/>
    <col min="3" max="3" width="11.28515625" style="60" customWidth="1"/>
    <col min="4" max="4" width="11.140625" style="217" customWidth="1"/>
    <col min="5" max="5" width="14.140625" style="217" customWidth="1"/>
    <col min="6" max="6" width="16.5703125" style="219" customWidth="1"/>
    <col min="7" max="7" width="11.28515625" style="219" customWidth="1"/>
    <col min="8" max="8" width="11.28515625" style="233" customWidth="1"/>
    <col min="9" max="10" width="11.28515625" style="185" customWidth="1"/>
    <col min="11" max="11" width="22.140625" style="60" customWidth="1"/>
    <col min="12" max="12" width="29.85546875" style="76" customWidth="1"/>
    <col min="13" max="13" width="0.140625" style="162" hidden="1" customWidth="1"/>
    <col min="14" max="14" width="9.140625" style="142" hidden="1" customWidth="1"/>
    <col min="15" max="15" width="10.85546875" style="116" hidden="1" customWidth="1"/>
    <col min="16" max="16" width="9.140625" style="116"/>
    <col min="17" max="18" width="9.140625" style="60"/>
    <col min="19" max="19" width="19.28515625" style="60" customWidth="1"/>
    <col min="20" max="20" width="16.140625" style="60" customWidth="1"/>
    <col min="21" max="16384" width="9.140625" style="60"/>
  </cols>
  <sheetData>
    <row r="1" spans="1:21" s="59" customFormat="1" ht="32.25" customHeight="1">
      <c r="A1" s="404" t="s">
        <v>37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6"/>
      <c r="M1" s="175"/>
      <c r="N1" s="141"/>
      <c r="O1" s="115"/>
      <c r="P1" s="115"/>
    </row>
    <row r="2" spans="1:21" ht="15.75">
      <c r="A2" s="239"/>
      <c r="B2" s="239"/>
      <c r="C2" s="182"/>
      <c r="D2" s="234"/>
      <c r="E2" s="234"/>
      <c r="F2" s="235"/>
      <c r="G2" s="235"/>
      <c r="H2" s="236"/>
      <c r="I2" s="235"/>
      <c r="J2" s="235"/>
      <c r="K2" s="183"/>
      <c r="L2" s="250" t="s">
        <v>235</v>
      </c>
      <c r="M2" s="176"/>
    </row>
    <row r="3" spans="1:21" ht="29.25" customHeight="1">
      <c r="A3" s="398" t="s">
        <v>0</v>
      </c>
      <c r="B3" s="398" t="s">
        <v>1</v>
      </c>
      <c r="C3" s="398" t="s">
        <v>2</v>
      </c>
      <c r="D3" s="409" t="s">
        <v>340</v>
      </c>
      <c r="E3" s="410"/>
      <c r="F3" s="410"/>
      <c r="G3" s="410"/>
      <c r="H3" s="411" t="s">
        <v>342</v>
      </c>
      <c r="I3" s="411"/>
      <c r="J3" s="412"/>
      <c r="K3" s="398" t="s">
        <v>7</v>
      </c>
      <c r="L3" s="413" t="s">
        <v>284</v>
      </c>
      <c r="M3" s="176"/>
    </row>
    <row r="4" spans="1:21" s="64" customFormat="1" ht="111" customHeight="1">
      <c r="A4" s="407"/>
      <c r="B4" s="407"/>
      <c r="C4" s="408"/>
      <c r="D4" s="212" t="s">
        <v>332</v>
      </c>
      <c r="E4" s="212" t="s">
        <v>334</v>
      </c>
      <c r="F4" s="213" t="s">
        <v>335</v>
      </c>
      <c r="G4" s="213" t="s">
        <v>339</v>
      </c>
      <c r="H4" s="203" t="s">
        <v>349</v>
      </c>
      <c r="I4" s="203" t="s">
        <v>345</v>
      </c>
      <c r="J4" s="203" t="s">
        <v>341</v>
      </c>
      <c r="K4" s="408"/>
      <c r="L4" s="414"/>
      <c r="M4" s="177" t="s">
        <v>285</v>
      </c>
      <c r="N4" s="143" t="s">
        <v>288</v>
      </c>
      <c r="O4" s="202"/>
      <c r="P4" s="202"/>
    </row>
    <row r="5" spans="1:21" s="64" customFormat="1" ht="138.75" customHeight="1">
      <c r="A5" s="398">
        <v>1</v>
      </c>
      <c r="B5" s="400" t="s">
        <v>8</v>
      </c>
      <c r="C5" s="71" t="s">
        <v>9</v>
      </c>
      <c r="D5" s="212">
        <v>189.52</v>
      </c>
      <c r="E5" s="212">
        <v>145.97</v>
      </c>
      <c r="F5" s="213">
        <v>62.43</v>
      </c>
      <c r="G5" s="213">
        <v>83.54</v>
      </c>
      <c r="H5" s="203" t="s">
        <v>364</v>
      </c>
      <c r="I5" s="201">
        <v>1</v>
      </c>
      <c r="J5" s="201">
        <f>G5-I5</f>
        <v>82.54</v>
      </c>
      <c r="K5" s="94" t="s">
        <v>162</v>
      </c>
      <c r="L5" s="94" t="s">
        <v>353</v>
      </c>
      <c r="M5" s="179" t="s">
        <v>313</v>
      </c>
      <c r="N5" s="143">
        <f>D5-51.96+90-F5</f>
        <v>165.13</v>
      </c>
      <c r="O5" s="202" t="s">
        <v>286</v>
      </c>
      <c r="P5" s="202"/>
      <c r="S5" s="207"/>
      <c r="T5" s="207"/>
    </row>
    <row r="6" spans="1:21" s="64" customFormat="1" ht="150.75" customHeight="1">
      <c r="A6" s="398"/>
      <c r="B6" s="400"/>
      <c r="C6" s="71" t="s">
        <v>12</v>
      </c>
      <c r="D6" s="212" t="s">
        <v>13</v>
      </c>
      <c r="E6" s="212" t="s">
        <v>13</v>
      </c>
      <c r="F6" s="213">
        <v>5400</v>
      </c>
      <c r="G6" s="213">
        <v>-600</v>
      </c>
      <c r="H6" s="203" t="s">
        <v>364</v>
      </c>
      <c r="I6" s="203">
        <v>18.920000000000002</v>
      </c>
      <c r="J6" s="201">
        <f>G6-I6</f>
        <v>-618.91999999999996</v>
      </c>
      <c r="K6" s="205"/>
      <c r="L6" s="94" t="s">
        <v>354</v>
      </c>
      <c r="M6" s="179" t="s">
        <v>329</v>
      </c>
      <c r="N6" s="143">
        <f>4800-4500+4800</f>
        <v>5100</v>
      </c>
      <c r="O6" s="202" t="s">
        <v>308</v>
      </c>
      <c r="P6" s="202"/>
      <c r="S6" s="208"/>
      <c r="T6" s="208"/>
      <c r="U6" s="202"/>
    </row>
    <row r="7" spans="1:21" s="76" customFormat="1" ht="118.5" customHeight="1">
      <c r="A7" s="399"/>
      <c r="B7" s="401"/>
      <c r="C7" s="94" t="s">
        <v>58</v>
      </c>
      <c r="D7" s="212">
        <v>13502</v>
      </c>
      <c r="E7" s="212">
        <v>12000</v>
      </c>
      <c r="F7" s="212">
        <f>E7-G7</f>
        <v>10498</v>
      </c>
      <c r="G7" s="212">
        <f>D7-E7</f>
        <v>1502</v>
      </c>
      <c r="H7" s="204" t="s">
        <v>364</v>
      </c>
      <c r="I7" s="204">
        <v>800</v>
      </c>
      <c r="J7" s="204">
        <f>G7-I7</f>
        <v>702</v>
      </c>
      <c r="K7" s="237" t="s">
        <v>355</v>
      </c>
      <c r="L7" s="94" t="s">
        <v>362</v>
      </c>
      <c r="M7" s="181"/>
      <c r="N7" s="144"/>
      <c r="O7" s="117"/>
      <c r="P7" s="117"/>
    </row>
    <row r="8" spans="1:21" s="64" customFormat="1" ht="132.75" customHeight="1">
      <c r="A8" s="423">
        <v>2</v>
      </c>
      <c r="B8" s="386" t="s">
        <v>125</v>
      </c>
      <c r="C8" s="173" t="s">
        <v>16</v>
      </c>
      <c r="D8" s="212">
        <v>23.32</v>
      </c>
      <c r="E8" s="212">
        <v>17.68</v>
      </c>
      <c r="F8" s="213">
        <v>12.85</v>
      </c>
      <c r="G8" s="214" t="s">
        <v>322</v>
      </c>
      <c r="H8" s="203"/>
      <c r="I8" s="184"/>
      <c r="J8" s="184"/>
      <c r="K8" s="173" t="s">
        <v>192</v>
      </c>
      <c r="L8" s="402" t="s">
        <v>356</v>
      </c>
      <c r="M8" s="180" t="s">
        <v>315</v>
      </c>
      <c r="N8" s="143">
        <f>50-12.85-7.45-18.6</f>
        <v>11.099999999999998</v>
      </c>
      <c r="O8" s="202" t="s">
        <v>287</v>
      </c>
      <c r="P8" s="202"/>
    </row>
    <row r="9" spans="1:21" s="64" customFormat="1" ht="132.75" customHeight="1">
      <c r="A9" s="424"/>
      <c r="B9" s="421"/>
      <c r="C9" s="173" t="s">
        <v>19</v>
      </c>
      <c r="D9" s="212">
        <v>10.93</v>
      </c>
      <c r="E9" s="212">
        <v>8.2100000000000009</v>
      </c>
      <c r="F9" s="213">
        <v>7.45</v>
      </c>
      <c r="G9" s="214" t="s">
        <v>323</v>
      </c>
      <c r="H9" s="203"/>
      <c r="I9" s="184"/>
      <c r="J9" s="184"/>
      <c r="K9" s="173" t="s">
        <v>324</v>
      </c>
      <c r="L9" s="403"/>
      <c r="M9" s="180" t="s">
        <v>316</v>
      </c>
      <c r="N9" s="143"/>
      <c r="O9" s="202"/>
      <c r="P9" s="202"/>
    </row>
    <row r="10" spans="1:21" s="64" customFormat="1" ht="132.75" customHeight="1">
      <c r="A10" s="425"/>
      <c r="B10" s="422"/>
      <c r="C10" s="173" t="s">
        <v>330</v>
      </c>
      <c r="D10" s="212">
        <v>23.24</v>
      </c>
      <c r="E10" s="212">
        <v>18</v>
      </c>
      <c r="F10" s="213">
        <v>18.600000000000001</v>
      </c>
      <c r="G10" s="214" t="s">
        <v>325</v>
      </c>
      <c r="H10" s="203"/>
      <c r="I10" s="184"/>
      <c r="J10" s="184"/>
      <c r="K10" s="173" t="s">
        <v>18</v>
      </c>
      <c r="L10" s="403"/>
      <c r="M10" s="179" t="s">
        <v>317</v>
      </c>
      <c r="N10" s="143"/>
      <c r="O10" s="202"/>
      <c r="P10" s="202"/>
    </row>
    <row r="11" spans="1:21" s="64" customFormat="1" ht="132.75" customHeight="1">
      <c r="A11" s="427">
        <v>3</v>
      </c>
      <c r="B11" s="426" t="s">
        <v>125</v>
      </c>
      <c r="C11" s="173" t="s">
        <v>331</v>
      </c>
      <c r="D11" s="212">
        <v>4800</v>
      </c>
      <c r="E11" s="212">
        <v>4800</v>
      </c>
      <c r="F11" s="213">
        <v>2840</v>
      </c>
      <c r="G11" s="213">
        <v>1960</v>
      </c>
      <c r="H11" s="203"/>
      <c r="I11" s="203"/>
      <c r="J11" s="203"/>
      <c r="K11" s="71" t="s">
        <v>28</v>
      </c>
      <c r="L11" s="237"/>
      <c r="M11" s="179" t="s">
        <v>318</v>
      </c>
      <c r="N11" s="143"/>
      <c r="O11" s="202"/>
      <c r="P11" s="202"/>
    </row>
    <row r="12" spans="1:21" s="76" customFormat="1" ht="132.75" customHeight="1">
      <c r="A12" s="425"/>
      <c r="B12" s="422"/>
      <c r="C12" s="94" t="s">
        <v>58</v>
      </c>
      <c r="D12" s="212">
        <v>6282</v>
      </c>
      <c r="E12" s="212">
        <v>6620</v>
      </c>
      <c r="F12" s="212">
        <f>E12+338</f>
        <v>6958</v>
      </c>
      <c r="G12" s="212">
        <f>E12-F12</f>
        <v>-338</v>
      </c>
      <c r="H12" s="204"/>
      <c r="I12" s="204"/>
      <c r="J12" s="204"/>
      <c r="K12" s="237" t="s">
        <v>355</v>
      </c>
      <c r="L12" s="94" t="s">
        <v>361</v>
      </c>
      <c r="M12" s="181"/>
      <c r="N12" s="144"/>
      <c r="O12" s="117"/>
      <c r="P12" s="117"/>
    </row>
    <row r="13" spans="1:21" s="64" customFormat="1" ht="102.75" customHeight="1">
      <c r="A13" s="423">
        <v>4</v>
      </c>
      <c r="B13" s="386" t="s">
        <v>126</v>
      </c>
      <c r="C13" s="173" t="s">
        <v>16</v>
      </c>
      <c r="D13" s="212">
        <v>14.37</v>
      </c>
      <c r="E13" s="212">
        <v>14.37</v>
      </c>
      <c r="F13" s="213">
        <v>12.53</v>
      </c>
      <c r="G13" s="214" t="s">
        <v>326</v>
      </c>
      <c r="H13" s="203" t="s">
        <v>343</v>
      </c>
      <c r="I13" s="184" t="s">
        <v>346</v>
      </c>
      <c r="J13" s="184" t="s">
        <v>328</v>
      </c>
      <c r="K13" s="173" t="s">
        <v>327</v>
      </c>
      <c r="L13" s="249" t="s">
        <v>357</v>
      </c>
      <c r="M13" s="178"/>
      <c r="N13" s="143">
        <f>13.65-12.53</f>
        <v>1.120000000000001</v>
      </c>
      <c r="O13" s="202" t="s">
        <v>291</v>
      </c>
      <c r="P13" s="202"/>
    </row>
    <row r="14" spans="1:21" s="64" customFormat="1" ht="135" customHeight="1">
      <c r="A14" s="425"/>
      <c r="B14" s="422"/>
      <c r="C14" s="173" t="s">
        <v>12</v>
      </c>
      <c r="D14" s="212">
        <v>1200</v>
      </c>
      <c r="E14" s="212">
        <v>1200</v>
      </c>
      <c r="F14" s="213">
        <v>1280</v>
      </c>
      <c r="G14" s="214" t="s">
        <v>333</v>
      </c>
      <c r="H14" s="203" t="s">
        <v>343</v>
      </c>
      <c r="I14" s="184" t="s">
        <v>347</v>
      </c>
      <c r="J14" s="184" t="s">
        <v>348</v>
      </c>
      <c r="K14" s="173" t="s">
        <v>57</v>
      </c>
      <c r="L14" s="249" t="s">
        <v>358</v>
      </c>
      <c r="M14" s="178"/>
      <c r="N14" s="143">
        <f>2000-1280</f>
        <v>720</v>
      </c>
      <c r="O14" s="151" t="s">
        <v>306</v>
      </c>
      <c r="P14" s="202"/>
    </row>
    <row r="15" spans="1:21" s="76" customFormat="1" ht="130.5" customHeight="1">
      <c r="A15" s="248">
        <v>4</v>
      </c>
      <c r="B15" s="255" t="s">
        <v>352</v>
      </c>
      <c r="C15" s="94" t="s">
        <v>58</v>
      </c>
      <c r="D15" s="212">
        <v>4277</v>
      </c>
      <c r="E15" s="212">
        <v>3662</v>
      </c>
      <c r="F15" s="212">
        <f>E15-G15</f>
        <v>3047</v>
      </c>
      <c r="G15" s="212">
        <f>D15-E15</f>
        <v>615</v>
      </c>
      <c r="H15" s="204" t="s">
        <v>343</v>
      </c>
      <c r="I15" s="238">
        <v>150</v>
      </c>
      <c r="J15" s="227">
        <f>G15-I15</f>
        <v>465</v>
      </c>
      <c r="K15" s="237" t="s">
        <v>355</v>
      </c>
      <c r="L15" s="94" t="s">
        <v>351</v>
      </c>
      <c r="M15" s="209"/>
      <c r="N15" s="144"/>
      <c r="O15" s="210"/>
      <c r="P15" s="117"/>
    </row>
    <row r="16" spans="1:21" s="76" customFormat="1" ht="90" customHeight="1">
      <c r="A16" s="431">
        <v>5</v>
      </c>
      <c r="B16" s="429" t="s">
        <v>170</v>
      </c>
      <c r="C16" s="94" t="s">
        <v>174</v>
      </c>
      <c r="D16" s="212">
        <v>301.82</v>
      </c>
      <c r="E16" s="212">
        <v>262.82</v>
      </c>
      <c r="F16" s="212">
        <v>211.52</v>
      </c>
      <c r="G16" s="212">
        <v>51.3</v>
      </c>
      <c r="H16" s="204" t="s">
        <v>344</v>
      </c>
      <c r="I16" s="204">
        <v>1.91</v>
      </c>
      <c r="J16" s="204">
        <f>G16-I16</f>
        <v>49.39</v>
      </c>
      <c r="K16" s="94"/>
      <c r="L16" s="94"/>
      <c r="M16" s="209"/>
      <c r="N16" s="144"/>
      <c r="O16" s="117"/>
      <c r="P16" s="117"/>
    </row>
    <row r="17" spans="1:16" s="76" customFormat="1" ht="90" customHeight="1">
      <c r="A17" s="424"/>
      <c r="B17" s="421"/>
      <c r="C17" s="94" t="s">
        <v>76</v>
      </c>
      <c r="D17" s="215">
        <v>16000</v>
      </c>
      <c r="E17" s="212">
        <v>8838</v>
      </c>
      <c r="F17" s="212">
        <v>9274</v>
      </c>
      <c r="G17" s="216" t="s">
        <v>336</v>
      </c>
      <c r="H17" s="204" t="s">
        <v>344</v>
      </c>
      <c r="I17" s="228">
        <v>17.25</v>
      </c>
      <c r="J17" s="204">
        <f t="shared" ref="J17:J18" si="0">G17-I17</f>
        <v>5812.75</v>
      </c>
      <c r="K17" s="94" t="s">
        <v>220</v>
      </c>
      <c r="L17" s="94"/>
      <c r="M17" s="209"/>
      <c r="N17" s="95"/>
      <c r="O17" s="117"/>
      <c r="P17" s="117"/>
    </row>
    <row r="18" spans="1:16" s="76" customFormat="1" ht="89.25" customHeight="1">
      <c r="A18" s="424"/>
      <c r="B18" s="421"/>
      <c r="C18" s="94" t="s">
        <v>78</v>
      </c>
      <c r="D18" s="215">
        <v>14000</v>
      </c>
      <c r="E18" s="215">
        <v>5200</v>
      </c>
      <c r="F18" s="215">
        <v>5893</v>
      </c>
      <c r="G18" s="212">
        <v>1800</v>
      </c>
      <c r="H18" s="204" t="s">
        <v>344</v>
      </c>
      <c r="I18" s="204">
        <v>17</v>
      </c>
      <c r="J18" s="204">
        <f t="shared" si="0"/>
        <v>1783</v>
      </c>
      <c r="K18" s="94" t="s">
        <v>219</v>
      </c>
      <c r="L18" s="94"/>
      <c r="M18" s="211"/>
      <c r="N18" s="144"/>
      <c r="O18" s="117"/>
      <c r="P18" s="117"/>
    </row>
    <row r="19" spans="1:16" s="76" customFormat="1" ht="75.75" customHeight="1">
      <c r="A19" s="425"/>
      <c r="B19" s="430"/>
      <c r="C19" s="94" t="s">
        <v>58</v>
      </c>
      <c r="D19" s="215">
        <v>24920</v>
      </c>
      <c r="E19" s="215">
        <v>21520</v>
      </c>
      <c r="F19" s="215">
        <f>E19-G19</f>
        <v>18120</v>
      </c>
      <c r="G19" s="215">
        <f>D19-E19</f>
        <v>3400</v>
      </c>
      <c r="H19" s="204" t="s">
        <v>344</v>
      </c>
      <c r="I19" s="204">
        <v>600</v>
      </c>
      <c r="J19" s="204">
        <f>G19-I19</f>
        <v>2800</v>
      </c>
      <c r="K19" s="94" t="s">
        <v>350</v>
      </c>
      <c r="L19" s="94"/>
      <c r="M19" s="211"/>
      <c r="N19" s="144"/>
      <c r="O19" s="117"/>
      <c r="P19" s="117"/>
    </row>
    <row r="20" spans="1:16" s="76" customFormat="1" ht="138.75" customHeight="1">
      <c r="A20" s="413">
        <v>6</v>
      </c>
      <c r="B20" s="428" t="s">
        <v>163</v>
      </c>
      <c r="C20" s="94" t="s">
        <v>16</v>
      </c>
      <c r="D20" s="212">
        <v>124</v>
      </c>
      <c r="E20" s="212">
        <v>112.12</v>
      </c>
      <c r="F20" s="212">
        <v>54.4</v>
      </c>
      <c r="G20" s="212">
        <v>57.72</v>
      </c>
      <c r="H20" s="204" t="s">
        <v>363</v>
      </c>
      <c r="I20" s="204">
        <v>11.28</v>
      </c>
      <c r="J20" s="204">
        <v>46.44</v>
      </c>
      <c r="K20" s="94" t="s">
        <v>233</v>
      </c>
      <c r="L20" s="94"/>
      <c r="M20" s="211"/>
      <c r="N20" s="144"/>
      <c r="O20" s="117"/>
      <c r="P20" s="117"/>
    </row>
    <row r="21" spans="1:16" s="76" customFormat="1" ht="134.25" customHeight="1">
      <c r="A21" s="413"/>
      <c r="B21" s="428"/>
      <c r="C21" s="94" t="s">
        <v>76</v>
      </c>
      <c r="D21" s="212">
        <v>16000</v>
      </c>
      <c r="E21" s="212">
        <v>8000</v>
      </c>
      <c r="F21" s="212">
        <v>4393.96</v>
      </c>
      <c r="G21" s="212">
        <v>3606.04</v>
      </c>
      <c r="H21" s="204" t="s">
        <v>363</v>
      </c>
      <c r="I21" s="204">
        <v>1800</v>
      </c>
      <c r="J21" s="204">
        <v>1531</v>
      </c>
      <c r="K21" s="94" t="s">
        <v>234</v>
      </c>
      <c r="L21" s="94" t="s">
        <v>360</v>
      </c>
      <c r="M21" s="209"/>
      <c r="N21" s="144"/>
      <c r="O21" s="117"/>
      <c r="P21" s="117"/>
    </row>
    <row r="22" spans="1:16" s="76" customFormat="1" ht="117.75" customHeight="1">
      <c r="A22" s="413"/>
      <c r="B22" s="428"/>
      <c r="C22" s="94" t="s">
        <v>78</v>
      </c>
      <c r="D22" s="215">
        <v>14000</v>
      </c>
      <c r="E22" s="212">
        <v>7000</v>
      </c>
      <c r="F22" s="212">
        <v>5500</v>
      </c>
      <c r="G22" s="212">
        <v>1500</v>
      </c>
      <c r="H22" s="204" t="s">
        <v>363</v>
      </c>
      <c r="I22" s="204">
        <v>1800</v>
      </c>
      <c r="J22" s="204">
        <v>1392</v>
      </c>
      <c r="K22" s="94"/>
      <c r="L22" s="251"/>
      <c r="M22" s="209"/>
      <c r="N22" s="144"/>
      <c r="O22" s="117"/>
      <c r="P22" s="117"/>
    </row>
    <row r="23" spans="1:16" s="76" customFormat="1" ht="114" customHeight="1">
      <c r="A23" s="413"/>
      <c r="B23" s="428"/>
      <c r="C23" s="94" t="s">
        <v>58</v>
      </c>
      <c r="D23" s="215">
        <v>10100</v>
      </c>
      <c r="E23" s="215">
        <v>6380</v>
      </c>
      <c r="F23" s="215">
        <f>E23-G23</f>
        <v>2660</v>
      </c>
      <c r="G23" s="215">
        <f>D23-E23</f>
        <v>3720</v>
      </c>
      <c r="H23" s="204" t="s">
        <v>363</v>
      </c>
      <c r="I23" s="204">
        <v>700</v>
      </c>
      <c r="J23" s="227">
        <f>G23-I23</f>
        <v>3020</v>
      </c>
      <c r="K23" s="94" t="s">
        <v>224</v>
      </c>
      <c r="L23" s="94" t="s">
        <v>337</v>
      </c>
      <c r="M23" s="209"/>
      <c r="N23" s="144"/>
      <c r="O23" s="117"/>
      <c r="P23" s="117"/>
    </row>
    <row r="24" spans="1:16" s="105" customFormat="1" ht="33" customHeight="1" thickBot="1">
      <c r="A24" s="415" t="s">
        <v>151</v>
      </c>
      <c r="B24" s="416"/>
      <c r="C24" s="417" t="s">
        <v>152</v>
      </c>
      <c r="D24" s="417"/>
      <c r="E24" s="417"/>
      <c r="F24" s="417"/>
      <c r="G24" s="417"/>
      <c r="H24" s="417"/>
      <c r="I24" s="417"/>
      <c r="J24" s="417"/>
      <c r="K24" s="417"/>
      <c r="L24" s="418"/>
      <c r="M24" s="174"/>
      <c r="N24" s="146"/>
      <c r="O24" s="121"/>
      <c r="P24" s="121"/>
    </row>
    <row r="25" spans="1:16" s="190" customFormat="1">
      <c r="A25" s="240"/>
      <c r="B25" s="240"/>
      <c r="C25" s="186"/>
      <c r="D25" s="217"/>
      <c r="E25" s="218"/>
      <c r="F25" s="219"/>
      <c r="G25" s="219"/>
      <c r="H25" s="233"/>
      <c r="I25" s="185"/>
      <c r="J25" s="185"/>
      <c r="K25" s="186"/>
      <c r="L25" s="252"/>
      <c r="M25" s="187"/>
      <c r="N25" s="188"/>
      <c r="O25" s="189"/>
      <c r="P25" s="189"/>
    </row>
    <row r="26" spans="1:16" s="190" customFormat="1" ht="45" customHeight="1">
      <c r="A26" s="419" t="s">
        <v>283</v>
      </c>
      <c r="B26" s="419"/>
      <c r="C26" s="419"/>
      <c r="D26" s="419"/>
      <c r="E26" s="220"/>
      <c r="F26" s="221"/>
      <c r="G26" s="222"/>
      <c r="H26" s="229"/>
      <c r="I26" s="229"/>
      <c r="J26" s="229"/>
      <c r="K26" s="191"/>
      <c r="L26" s="253"/>
      <c r="M26" s="187"/>
      <c r="N26" s="188"/>
      <c r="O26" s="189"/>
      <c r="P26" s="189"/>
    </row>
    <row r="27" spans="1:16" s="196" customFormat="1">
      <c r="A27" s="241"/>
      <c r="B27" s="241"/>
      <c r="C27" s="206"/>
      <c r="D27" s="218"/>
      <c r="E27" s="218"/>
      <c r="F27" s="223"/>
      <c r="G27" s="222"/>
      <c r="H27" s="229"/>
      <c r="I27" s="229"/>
      <c r="J27" s="229"/>
      <c r="K27" s="192"/>
      <c r="L27" s="254"/>
      <c r="M27" s="193"/>
      <c r="N27" s="194"/>
      <c r="O27" s="195"/>
      <c r="P27" s="195"/>
    </row>
    <row r="28" spans="1:16" s="196" customFormat="1">
      <c r="A28" s="242"/>
      <c r="B28" s="242"/>
      <c r="C28" s="190"/>
      <c r="D28" s="220"/>
      <c r="E28" s="220"/>
      <c r="F28" s="224"/>
      <c r="G28" s="224"/>
      <c r="H28" s="230"/>
      <c r="I28" s="230"/>
      <c r="J28" s="230"/>
      <c r="K28" s="197"/>
      <c r="L28" s="242"/>
      <c r="M28" s="193"/>
      <c r="N28" s="194"/>
      <c r="O28" s="195"/>
      <c r="P28" s="195"/>
    </row>
    <row r="29" spans="1:16" s="186" customFormat="1">
      <c r="A29" s="242"/>
      <c r="B29" s="242"/>
      <c r="C29" s="190"/>
      <c r="D29" s="220"/>
      <c r="E29" s="220"/>
      <c r="F29" s="224"/>
      <c r="G29" s="224"/>
      <c r="H29" s="230"/>
      <c r="I29" s="230"/>
      <c r="J29" s="230"/>
      <c r="K29" s="197"/>
      <c r="L29" s="242"/>
      <c r="M29" s="198"/>
      <c r="N29" s="199"/>
      <c r="O29" s="200"/>
      <c r="P29" s="200"/>
    </row>
    <row r="30" spans="1:16" s="186" customFormat="1">
      <c r="A30" s="420"/>
      <c r="B30" s="420"/>
      <c r="C30" s="420"/>
      <c r="D30" s="420"/>
      <c r="E30" s="220"/>
      <c r="F30" s="224"/>
      <c r="G30" s="224"/>
      <c r="H30" s="230"/>
      <c r="I30" s="230"/>
      <c r="J30" s="230"/>
      <c r="K30" s="197"/>
      <c r="L30" s="242"/>
      <c r="M30" s="198"/>
      <c r="N30" s="199"/>
      <c r="O30" s="200"/>
      <c r="P30" s="200"/>
    </row>
    <row r="31" spans="1:16" s="186" customFormat="1">
      <c r="A31" s="246"/>
      <c r="B31" s="243"/>
      <c r="C31" s="195"/>
      <c r="D31" s="225"/>
      <c r="E31" s="225"/>
      <c r="F31" s="225"/>
      <c r="G31" s="225"/>
      <c r="H31" s="231"/>
      <c r="I31" s="231"/>
      <c r="J31" s="231"/>
      <c r="K31" s="195"/>
      <c r="L31" s="243"/>
      <c r="M31" s="198"/>
      <c r="N31" s="199"/>
      <c r="O31" s="200"/>
      <c r="P31" s="200"/>
    </row>
    <row r="32" spans="1:16" s="186" customFormat="1">
      <c r="A32" s="247"/>
      <c r="B32" s="244"/>
      <c r="C32" s="196"/>
      <c r="D32" s="226"/>
      <c r="E32" s="226"/>
      <c r="F32" s="226"/>
      <c r="G32" s="226"/>
      <c r="H32" s="232"/>
      <c r="I32" s="232"/>
      <c r="J32" s="232"/>
      <c r="K32" s="196"/>
      <c r="L32" s="244"/>
      <c r="M32" s="198"/>
      <c r="N32" s="199"/>
      <c r="O32" s="200"/>
      <c r="P32" s="200"/>
    </row>
    <row r="33" spans="1:16" s="186" customFormat="1">
      <c r="A33" s="240"/>
      <c r="B33" s="240"/>
      <c r="D33" s="217"/>
      <c r="E33" s="217"/>
      <c r="F33" s="219"/>
      <c r="G33" s="219"/>
      <c r="H33" s="233"/>
      <c r="I33" s="185"/>
      <c r="J33" s="185"/>
      <c r="L33" s="252"/>
      <c r="M33" s="198"/>
      <c r="N33" s="199"/>
      <c r="O33" s="200"/>
      <c r="P33" s="200"/>
    </row>
    <row r="34" spans="1:16" s="186" customFormat="1">
      <c r="A34" s="240"/>
      <c r="B34" s="240"/>
      <c r="D34" s="217"/>
      <c r="E34" s="217"/>
      <c r="F34" s="219"/>
      <c r="G34" s="219"/>
      <c r="H34" s="233"/>
      <c r="I34" s="185"/>
      <c r="J34" s="185"/>
      <c r="L34" s="252"/>
      <c r="M34" s="198"/>
      <c r="N34" s="199"/>
      <c r="O34" s="200"/>
      <c r="P34" s="200"/>
    </row>
    <row r="35" spans="1:16" s="186" customFormat="1">
      <c r="A35" s="240"/>
      <c r="B35" s="240"/>
      <c r="D35" s="217"/>
      <c r="E35" s="217"/>
      <c r="F35" s="219"/>
      <c r="G35" s="219"/>
      <c r="H35" s="233"/>
      <c r="I35" s="185"/>
      <c r="J35" s="185"/>
      <c r="L35" s="252"/>
      <c r="M35" s="198"/>
      <c r="N35" s="199"/>
      <c r="O35" s="200"/>
      <c r="P35" s="200"/>
    </row>
    <row r="36" spans="1:16" s="186" customFormat="1">
      <c r="A36" s="240"/>
      <c r="B36" s="240"/>
      <c r="D36" s="217"/>
      <c r="E36" s="217"/>
      <c r="F36" s="219"/>
      <c r="G36" s="219"/>
      <c r="H36" s="233"/>
      <c r="I36" s="185"/>
      <c r="J36" s="185"/>
      <c r="L36" s="252"/>
      <c r="M36" s="198"/>
      <c r="N36" s="199"/>
      <c r="O36" s="200"/>
      <c r="P36" s="200"/>
    </row>
    <row r="37" spans="1:16" s="186" customFormat="1">
      <c r="A37" s="240"/>
      <c r="B37" s="240"/>
      <c r="D37" s="217"/>
      <c r="E37" s="217"/>
      <c r="F37" s="219"/>
      <c r="G37" s="219"/>
      <c r="H37" s="233"/>
      <c r="I37" s="185"/>
      <c r="J37" s="185"/>
      <c r="L37" s="252"/>
      <c r="M37" s="198"/>
      <c r="N37" s="199"/>
      <c r="O37" s="200"/>
      <c r="P37" s="200"/>
    </row>
    <row r="38" spans="1:16" s="186" customFormat="1">
      <c r="A38" s="240"/>
      <c r="B38" s="240"/>
      <c r="D38" s="217"/>
      <c r="E38" s="217"/>
      <c r="F38" s="219"/>
      <c r="G38" s="219"/>
      <c r="H38" s="233"/>
      <c r="I38" s="185"/>
      <c r="J38" s="185"/>
      <c r="L38" s="252"/>
      <c r="M38" s="198"/>
      <c r="N38" s="199"/>
      <c r="O38" s="200"/>
      <c r="P38" s="200"/>
    </row>
    <row r="39" spans="1:16" s="186" customFormat="1">
      <c r="A39" s="240"/>
      <c r="B39" s="240"/>
      <c r="D39" s="217"/>
      <c r="E39" s="217"/>
      <c r="F39" s="219"/>
      <c r="G39" s="219"/>
      <c r="H39" s="233"/>
      <c r="I39" s="185"/>
      <c r="J39" s="185"/>
      <c r="L39" s="252"/>
      <c r="M39" s="198"/>
      <c r="N39" s="199"/>
      <c r="O39" s="200"/>
      <c r="P39" s="200"/>
    </row>
    <row r="40" spans="1:16" s="186" customFormat="1">
      <c r="A40" s="240"/>
      <c r="B40" s="240"/>
      <c r="D40" s="217"/>
      <c r="E40" s="217"/>
      <c r="F40" s="219"/>
      <c r="G40" s="219"/>
      <c r="H40" s="233"/>
      <c r="I40" s="185"/>
      <c r="J40" s="185"/>
      <c r="L40" s="252"/>
      <c r="M40" s="198"/>
      <c r="N40" s="199"/>
      <c r="O40" s="200"/>
      <c r="P40" s="200"/>
    </row>
    <row r="41" spans="1:16" s="186" customFormat="1">
      <c r="A41" s="240"/>
      <c r="B41" s="240"/>
      <c r="D41" s="217"/>
      <c r="E41" s="217"/>
      <c r="F41" s="219"/>
      <c r="G41" s="219"/>
      <c r="H41" s="233"/>
      <c r="I41" s="185"/>
      <c r="J41" s="185"/>
      <c r="L41" s="252"/>
      <c r="M41" s="198"/>
      <c r="N41" s="199"/>
      <c r="O41" s="200"/>
      <c r="P41" s="200"/>
    </row>
    <row r="42" spans="1:16" s="186" customFormat="1">
      <c r="A42" s="240"/>
      <c r="B42" s="240"/>
      <c r="D42" s="217"/>
      <c r="E42" s="217"/>
      <c r="F42" s="219"/>
      <c r="G42" s="219"/>
      <c r="H42" s="233"/>
      <c r="I42" s="185"/>
      <c r="J42" s="185"/>
      <c r="L42" s="252"/>
      <c r="M42" s="198"/>
      <c r="N42" s="199"/>
      <c r="O42" s="200"/>
      <c r="P42" s="200"/>
    </row>
    <row r="43" spans="1:16" s="186" customFormat="1">
      <c r="A43" s="240"/>
      <c r="B43" s="240"/>
      <c r="D43" s="217"/>
      <c r="E43" s="217"/>
      <c r="F43" s="219"/>
      <c r="G43" s="219"/>
      <c r="H43" s="233"/>
      <c r="I43" s="185"/>
      <c r="J43" s="185"/>
      <c r="L43" s="252"/>
      <c r="M43" s="198"/>
      <c r="N43" s="199"/>
      <c r="O43" s="200"/>
      <c r="P43" s="200"/>
    </row>
    <row r="44" spans="1:16" s="186" customFormat="1">
      <c r="A44" s="240"/>
      <c r="B44" s="240"/>
      <c r="D44" s="217"/>
      <c r="E44" s="217"/>
      <c r="F44" s="219"/>
      <c r="G44" s="219"/>
      <c r="H44" s="233"/>
      <c r="I44" s="185"/>
      <c r="J44" s="185"/>
      <c r="L44" s="252"/>
      <c r="M44" s="198"/>
      <c r="N44" s="199"/>
      <c r="O44" s="200"/>
      <c r="P44" s="200"/>
    </row>
    <row r="45" spans="1:16" s="186" customFormat="1">
      <c r="A45" s="240"/>
      <c r="B45" s="240"/>
      <c r="D45" s="217"/>
      <c r="E45" s="217"/>
      <c r="F45" s="219"/>
      <c r="G45" s="219"/>
      <c r="H45" s="233"/>
      <c r="I45" s="185"/>
      <c r="J45" s="185"/>
      <c r="L45" s="252"/>
      <c r="M45" s="198"/>
      <c r="N45" s="199"/>
      <c r="O45" s="200"/>
      <c r="P45" s="200"/>
    </row>
    <row r="46" spans="1:16" s="186" customFormat="1">
      <c r="A46" s="240"/>
      <c r="B46" s="240"/>
      <c r="D46" s="217"/>
      <c r="E46" s="217"/>
      <c r="F46" s="219"/>
      <c r="G46" s="219"/>
      <c r="H46" s="233"/>
      <c r="I46" s="185"/>
      <c r="J46" s="185"/>
      <c r="L46" s="252"/>
      <c r="M46" s="198"/>
      <c r="N46" s="199"/>
      <c r="O46" s="200"/>
      <c r="P46" s="200"/>
    </row>
    <row r="47" spans="1:16" s="186" customFormat="1">
      <c r="A47" s="240"/>
      <c r="B47" s="240"/>
      <c r="D47" s="217"/>
      <c r="E47" s="217"/>
      <c r="F47" s="219"/>
      <c r="G47" s="219"/>
      <c r="H47" s="233"/>
      <c r="I47" s="185"/>
      <c r="J47" s="185"/>
      <c r="L47" s="252"/>
      <c r="M47" s="198"/>
      <c r="N47" s="199"/>
      <c r="O47" s="200"/>
      <c r="P47" s="200"/>
    </row>
    <row r="48" spans="1:16" s="186" customFormat="1">
      <c r="A48" s="240"/>
      <c r="B48" s="240"/>
      <c r="D48" s="217"/>
      <c r="E48" s="217"/>
      <c r="F48" s="219"/>
      <c r="G48" s="219"/>
      <c r="H48" s="233"/>
      <c r="I48" s="185"/>
      <c r="J48" s="185"/>
      <c r="L48" s="252"/>
      <c r="M48" s="198"/>
      <c r="N48" s="199"/>
      <c r="O48" s="200"/>
      <c r="P48" s="200"/>
    </row>
    <row r="49" spans="1:16" s="186" customFormat="1">
      <c r="A49" s="240"/>
      <c r="B49" s="240"/>
      <c r="D49" s="217"/>
      <c r="E49" s="217"/>
      <c r="F49" s="219"/>
      <c r="G49" s="219"/>
      <c r="H49" s="233"/>
      <c r="I49" s="185"/>
      <c r="J49" s="185"/>
      <c r="L49" s="252"/>
      <c r="M49" s="198"/>
      <c r="N49" s="199"/>
      <c r="O49" s="200"/>
      <c r="P49" s="200"/>
    </row>
    <row r="50" spans="1:16" s="186" customFormat="1">
      <c r="A50" s="240"/>
      <c r="B50" s="240"/>
      <c r="D50" s="217"/>
      <c r="E50" s="217"/>
      <c r="F50" s="219"/>
      <c r="G50" s="219"/>
      <c r="H50" s="233"/>
      <c r="I50" s="185"/>
      <c r="J50" s="185"/>
      <c r="L50" s="252"/>
      <c r="M50" s="198"/>
      <c r="N50" s="199"/>
      <c r="O50" s="200"/>
      <c r="P50" s="200"/>
    </row>
    <row r="51" spans="1:16" s="186" customFormat="1">
      <c r="A51" s="240"/>
      <c r="B51" s="240"/>
      <c r="D51" s="217"/>
      <c r="E51" s="217"/>
      <c r="F51" s="219"/>
      <c r="G51" s="219"/>
      <c r="H51" s="233"/>
      <c r="I51" s="185"/>
      <c r="J51" s="185"/>
      <c r="L51" s="252"/>
      <c r="M51" s="198"/>
      <c r="N51" s="199"/>
      <c r="O51" s="200"/>
      <c r="P51" s="200"/>
    </row>
    <row r="52" spans="1:16" s="186" customFormat="1">
      <c r="A52" s="240"/>
      <c r="B52" s="240"/>
      <c r="D52" s="217"/>
      <c r="E52" s="217"/>
      <c r="F52" s="219"/>
      <c r="G52" s="219"/>
      <c r="H52" s="233"/>
      <c r="I52" s="185"/>
      <c r="J52" s="185"/>
      <c r="L52" s="252"/>
      <c r="M52" s="198"/>
      <c r="N52" s="199"/>
      <c r="O52" s="200"/>
      <c r="P52" s="200"/>
    </row>
    <row r="53" spans="1:16" s="186" customFormat="1">
      <c r="A53" s="240"/>
      <c r="B53" s="240"/>
      <c r="D53" s="217"/>
      <c r="E53" s="217"/>
      <c r="F53" s="219"/>
      <c r="G53" s="219"/>
      <c r="H53" s="233"/>
      <c r="I53" s="185"/>
      <c r="J53" s="185"/>
      <c r="L53" s="252"/>
      <c r="M53" s="198"/>
      <c r="N53" s="199"/>
      <c r="O53" s="200"/>
      <c r="P53" s="200"/>
    </row>
    <row r="54" spans="1:16" s="186" customFormat="1">
      <c r="A54" s="240"/>
      <c r="B54" s="240"/>
      <c r="D54" s="217"/>
      <c r="E54" s="217"/>
      <c r="F54" s="219"/>
      <c r="G54" s="219"/>
      <c r="H54" s="233"/>
      <c r="I54" s="185"/>
      <c r="J54" s="185"/>
      <c r="L54" s="252"/>
      <c r="M54" s="198"/>
      <c r="N54" s="199"/>
      <c r="O54" s="200"/>
      <c r="P54" s="200"/>
    </row>
    <row r="55" spans="1:16" s="186" customFormat="1">
      <c r="A55" s="240"/>
      <c r="B55" s="240"/>
      <c r="D55" s="217"/>
      <c r="E55" s="217"/>
      <c r="F55" s="219"/>
      <c r="G55" s="219"/>
      <c r="H55" s="233"/>
      <c r="I55" s="185"/>
      <c r="J55" s="185"/>
      <c r="L55" s="252"/>
      <c r="M55" s="198"/>
      <c r="N55" s="199"/>
      <c r="O55" s="200"/>
      <c r="P55" s="200"/>
    </row>
    <row r="56" spans="1:16" s="186" customFormat="1">
      <c r="A56" s="240"/>
      <c r="B56" s="240"/>
      <c r="D56" s="217"/>
      <c r="E56" s="217"/>
      <c r="F56" s="219"/>
      <c r="G56" s="219"/>
      <c r="H56" s="233"/>
      <c r="I56" s="185"/>
      <c r="J56" s="185"/>
      <c r="L56" s="252"/>
      <c r="M56" s="198"/>
      <c r="N56" s="199"/>
      <c r="O56" s="200"/>
      <c r="P56" s="200"/>
    </row>
    <row r="57" spans="1:16" s="186" customFormat="1">
      <c r="A57" s="240"/>
      <c r="B57" s="240"/>
      <c r="D57" s="217"/>
      <c r="E57" s="217"/>
      <c r="F57" s="219"/>
      <c r="G57" s="219"/>
      <c r="H57" s="233"/>
      <c r="I57" s="185"/>
      <c r="J57" s="185"/>
      <c r="L57" s="252"/>
      <c r="M57" s="198"/>
      <c r="N57" s="199"/>
      <c r="O57" s="200"/>
      <c r="P57" s="200"/>
    </row>
    <row r="58" spans="1:16" s="186" customFormat="1">
      <c r="A58" s="240"/>
      <c r="B58" s="240"/>
      <c r="D58" s="217"/>
      <c r="E58" s="217"/>
      <c r="F58" s="219"/>
      <c r="G58" s="219"/>
      <c r="H58" s="233"/>
      <c r="I58" s="185"/>
      <c r="J58" s="185"/>
      <c r="L58" s="252"/>
      <c r="M58" s="198"/>
      <c r="N58" s="199"/>
      <c r="O58" s="200"/>
      <c r="P58" s="200"/>
    </row>
    <row r="59" spans="1:16" s="186" customFormat="1">
      <c r="A59" s="240"/>
      <c r="B59" s="240"/>
      <c r="D59" s="217"/>
      <c r="E59" s="217"/>
      <c r="F59" s="219"/>
      <c r="G59" s="219"/>
      <c r="H59" s="233"/>
      <c r="I59" s="185"/>
      <c r="J59" s="185"/>
      <c r="L59" s="252"/>
      <c r="M59" s="198"/>
      <c r="N59" s="199"/>
      <c r="O59" s="200"/>
      <c r="P59" s="200"/>
    </row>
    <row r="60" spans="1:16" s="186" customFormat="1">
      <c r="A60" s="240"/>
      <c r="B60" s="240"/>
      <c r="D60" s="217"/>
      <c r="E60" s="217"/>
      <c r="F60" s="219"/>
      <c r="G60" s="219"/>
      <c r="H60" s="233"/>
      <c r="I60" s="185"/>
      <c r="J60" s="185"/>
      <c r="L60" s="252"/>
      <c r="M60" s="198"/>
      <c r="N60" s="199"/>
      <c r="O60" s="200"/>
      <c r="P60" s="200"/>
    </row>
    <row r="61" spans="1:16" s="186" customFormat="1">
      <c r="A61" s="240"/>
      <c r="B61" s="240"/>
      <c r="D61" s="217"/>
      <c r="E61" s="217"/>
      <c r="F61" s="219"/>
      <c r="G61" s="219"/>
      <c r="H61" s="233"/>
      <c r="I61" s="185"/>
      <c r="J61" s="185"/>
      <c r="L61" s="252"/>
      <c r="M61" s="198"/>
      <c r="N61" s="199"/>
      <c r="O61" s="200"/>
      <c r="P61" s="200"/>
    </row>
    <row r="62" spans="1:16" s="186" customFormat="1">
      <c r="A62" s="240"/>
      <c r="B62" s="240"/>
      <c r="D62" s="217"/>
      <c r="E62" s="217"/>
      <c r="F62" s="219"/>
      <c r="G62" s="219"/>
      <c r="H62" s="233"/>
      <c r="I62" s="185"/>
      <c r="J62" s="185"/>
      <c r="L62" s="252"/>
      <c r="M62" s="198"/>
      <c r="N62" s="199"/>
      <c r="O62" s="200"/>
      <c r="P62" s="200"/>
    </row>
    <row r="63" spans="1:16" s="186" customFormat="1">
      <c r="A63" s="240"/>
      <c r="B63" s="240"/>
      <c r="D63" s="217"/>
      <c r="E63" s="217"/>
      <c r="F63" s="219"/>
      <c r="G63" s="219"/>
      <c r="H63" s="233"/>
      <c r="I63" s="185"/>
      <c r="J63" s="185"/>
      <c r="L63" s="252"/>
      <c r="M63" s="198"/>
      <c r="N63" s="199"/>
      <c r="O63" s="200"/>
      <c r="P63" s="200"/>
    </row>
    <row r="64" spans="1:16" s="186" customFormat="1">
      <c r="A64" s="240"/>
      <c r="B64" s="240"/>
      <c r="D64" s="217"/>
      <c r="E64" s="217"/>
      <c r="F64" s="219"/>
      <c r="G64" s="219"/>
      <c r="H64" s="233"/>
      <c r="I64" s="185"/>
      <c r="J64" s="185"/>
      <c r="L64" s="252"/>
      <c r="M64" s="198"/>
      <c r="N64" s="199"/>
      <c r="O64" s="200"/>
      <c r="P64" s="200"/>
    </row>
    <row r="65" spans="1:16" s="186" customFormat="1">
      <c r="A65" s="240"/>
      <c r="B65" s="240"/>
      <c r="D65" s="217"/>
      <c r="E65" s="217"/>
      <c r="F65" s="219"/>
      <c r="G65" s="219"/>
      <c r="H65" s="233"/>
      <c r="I65" s="185"/>
      <c r="J65" s="185"/>
      <c r="L65" s="252"/>
      <c r="M65" s="198"/>
      <c r="N65" s="199"/>
      <c r="O65" s="200"/>
      <c r="P65" s="200"/>
    </row>
    <row r="66" spans="1:16" s="186" customFormat="1">
      <c r="A66" s="240"/>
      <c r="B66" s="240"/>
      <c r="D66" s="217"/>
      <c r="E66" s="217"/>
      <c r="F66" s="219"/>
      <c r="G66" s="219"/>
      <c r="H66" s="233"/>
      <c r="I66" s="185"/>
      <c r="J66" s="185"/>
      <c r="L66" s="252"/>
      <c r="M66" s="198"/>
      <c r="N66" s="199"/>
      <c r="O66" s="200"/>
      <c r="P66" s="200"/>
    </row>
    <row r="67" spans="1:16" s="186" customFormat="1">
      <c r="A67" s="240"/>
      <c r="B67" s="240"/>
      <c r="D67" s="217"/>
      <c r="E67" s="217"/>
      <c r="F67" s="219"/>
      <c r="G67" s="219"/>
      <c r="H67" s="233"/>
      <c r="I67" s="185"/>
      <c r="J67" s="185"/>
      <c r="L67" s="252"/>
      <c r="M67" s="198"/>
      <c r="N67" s="199"/>
      <c r="O67" s="200"/>
      <c r="P67" s="200"/>
    </row>
    <row r="68" spans="1:16" s="186" customFormat="1">
      <c r="A68" s="240"/>
      <c r="B68" s="240"/>
      <c r="D68" s="217"/>
      <c r="E68" s="217"/>
      <c r="F68" s="219"/>
      <c r="G68" s="219"/>
      <c r="H68" s="233"/>
      <c r="I68" s="185"/>
      <c r="J68" s="185"/>
      <c r="L68" s="252"/>
      <c r="M68" s="198"/>
      <c r="N68" s="199"/>
      <c r="O68" s="200"/>
      <c r="P68" s="200"/>
    </row>
    <row r="69" spans="1:16" s="186" customFormat="1">
      <c r="A69" s="240"/>
      <c r="B69" s="240"/>
      <c r="D69" s="217"/>
      <c r="E69" s="217"/>
      <c r="F69" s="219"/>
      <c r="G69" s="219"/>
      <c r="H69" s="233"/>
      <c r="I69" s="185"/>
      <c r="J69" s="185"/>
      <c r="L69" s="252"/>
      <c r="M69" s="198"/>
      <c r="N69" s="199"/>
      <c r="O69" s="200"/>
      <c r="P69" s="200"/>
    </row>
    <row r="70" spans="1:16" s="186" customFormat="1">
      <c r="A70" s="240"/>
      <c r="B70" s="240"/>
      <c r="D70" s="217"/>
      <c r="E70" s="217"/>
      <c r="F70" s="219"/>
      <c r="G70" s="219"/>
      <c r="H70" s="233"/>
      <c r="I70" s="185"/>
      <c r="J70" s="185"/>
      <c r="L70" s="252"/>
      <c r="M70" s="198"/>
      <c r="N70" s="199"/>
      <c r="O70" s="200"/>
      <c r="P70" s="200"/>
    </row>
    <row r="71" spans="1:16" s="186" customFormat="1">
      <c r="A71" s="240"/>
      <c r="B71" s="240"/>
      <c r="D71" s="217"/>
      <c r="E71" s="217"/>
      <c r="F71" s="219"/>
      <c r="G71" s="219"/>
      <c r="H71" s="233"/>
      <c r="I71" s="185"/>
      <c r="J71" s="185"/>
      <c r="L71" s="252"/>
      <c r="M71" s="198"/>
      <c r="N71" s="199"/>
      <c r="O71" s="200"/>
      <c r="P71" s="200"/>
    </row>
    <row r="72" spans="1:16" s="186" customFormat="1">
      <c r="A72" s="240"/>
      <c r="B72" s="240"/>
      <c r="D72" s="217"/>
      <c r="E72" s="217"/>
      <c r="F72" s="219"/>
      <c r="G72" s="219"/>
      <c r="H72" s="233"/>
      <c r="I72" s="185"/>
      <c r="J72" s="185"/>
      <c r="L72" s="252"/>
      <c r="M72" s="198"/>
      <c r="N72" s="199"/>
      <c r="O72" s="200"/>
      <c r="P72" s="200"/>
    </row>
    <row r="73" spans="1:16" s="186" customFormat="1">
      <c r="A73" s="240"/>
      <c r="B73" s="240"/>
      <c r="D73" s="217"/>
      <c r="E73" s="217"/>
      <c r="F73" s="219"/>
      <c r="G73" s="219"/>
      <c r="H73" s="233"/>
      <c r="I73" s="185"/>
      <c r="J73" s="185"/>
      <c r="L73" s="252"/>
      <c r="M73" s="198"/>
      <c r="N73" s="199"/>
      <c r="O73" s="200"/>
      <c r="P73" s="200"/>
    </row>
    <row r="74" spans="1:16" s="186" customFormat="1">
      <c r="A74" s="240"/>
      <c r="B74" s="240"/>
      <c r="D74" s="217"/>
      <c r="E74" s="217"/>
      <c r="F74" s="219"/>
      <c r="G74" s="219"/>
      <c r="H74" s="233"/>
      <c r="I74" s="185"/>
      <c r="J74" s="185"/>
      <c r="L74" s="252"/>
      <c r="M74" s="198"/>
      <c r="N74" s="199"/>
      <c r="O74" s="200"/>
      <c r="P74" s="200"/>
    </row>
    <row r="75" spans="1:16" s="186" customFormat="1">
      <c r="A75" s="240"/>
      <c r="B75" s="240"/>
      <c r="D75" s="217"/>
      <c r="E75" s="217"/>
      <c r="F75" s="219"/>
      <c r="G75" s="219"/>
      <c r="H75" s="233"/>
      <c r="I75" s="185"/>
      <c r="J75" s="185"/>
      <c r="L75" s="252"/>
      <c r="M75" s="198"/>
      <c r="N75" s="199"/>
      <c r="O75" s="200"/>
      <c r="P75" s="200"/>
    </row>
    <row r="76" spans="1:16" s="186" customFormat="1">
      <c r="A76" s="240"/>
      <c r="B76" s="240"/>
      <c r="D76" s="217"/>
      <c r="E76" s="217"/>
      <c r="F76" s="219"/>
      <c r="G76" s="219"/>
      <c r="H76" s="233"/>
      <c r="I76" s="185"/>
      <c r="J76" s="185"/>
      <c r="L76" s="252"/>
      <c r="M76" s="198"/>
      <c r="N76" s="199"/>
      <c r="O76" s="200"/>
      <c r="P76" s="200"/>
    </row>
    <row r="77" spans="1:16" s="186" customFormat="1">
      <c r="A77" s="240"/>
      <c r="B77" s="240"/>
      <c r="D77" s="217"/>
      <c r="E77" s="217"/>
      <c r="F77" s="219"/>
      <c r="G77" s="219"/>
      <c r="H77" s="233"/>
      <c r="I77" s="185"/>
      <c r="J77" s="185"/>
      <c r="L77" s="252"/>
      <c r="M77" s="198"/>
      <c r="N77" s="199"/>
      <c r="O77" s="200"/>
      <c r="P77" s="200"/>
    </row>
    <row r="78" spans="1:16" s="186" customFormat="1">
      <c r="A78" s="240"/>
      <c r="B78" s="240"/>
      <c r="D78" s="217"/>
      <c r="E78" s="217"/>
      <c r="F78" s="219"/>
      <c r="G78" s="219"/>
      <c r="H78" s="233"/>
      <c r="I78" s="185"/>
      <c r="J78" s="185"/>
      <c r="L78" s="252"/>
      <c r="M78" s="198"/>
      <c r="N78" s="199"/>
      <c r="O78" s="200"/>
      <c r="P78" s="200"/>
    </row>
    <row r="79" spans="1:16" s="186" customFormat="1">
      <c r="A79" s="240"/>
      <c r="B79" s="240"/>
      <c r="D79" s="217"/>
      <c r="E79" s="217"/>
      <c r="F79" s="219"/>
      <c r="G79" s="219"/>
      <c r="H79" s="233"/>
      <c r="I79" s="185"/>
      <c r="J79" s="185"/>
      <c r="L79" s="252"/>
      <c r="M79" s="198"/>
      <c r="N79" s="199"/>
      <c r="O79" s="200"/>
      <c r="P79" s="200"/>
    </row>
    <row r="80" spans="1:16" s="186" customFormat="1">
      <c r="A80" s="240"/>
      <c r="B80" s="240"/>
      <c r="D80" s="217"/>
      <c r="E80" s="217"/>
      <c r="F80" s="219"/>
      <c r="G80" s="219"/>
      <c r="H80" s="233"/>
      <c r="I80" s="185"/>
      <c r="J80" s="185"/>
      <c r="L80" s="252"/>
      <c r="M80" s="198"/>
      <c r="N80" s="199"/>
      <c r="O80" s="200"/>
      <c r="P80" s="200"/>
    </row>
    <row r="81" spans="1:16" s="186" customFormat="1">
      <c r="A81" s="240"/>
      <c r="B81" s="240"/>
      <c r="D81" s="217"/>
      <c r="E81" s="217"/>
      <c r="F81" s="219"/>
      <c r="G81" s="219"/>
      <c r="H81" s="233"/>
      <c r="I81" s="185"/>
      <c r="J81" s="185"/>
      <c r="L81" s="252"/>
      <c r="M81" s="198"/>
      <c r="N81" s="199"/>
      <c r="O81" s="200"/>
      <c r="P81" s="200"/>
    </row>
    <row r="82" spans="1:16" s="186" customFormat="1">
      <c r="A82" s="240"/>
      <c r="B82" s="240"/>
      <c r="D82" s="217"/>
      <c r="E82" s="217"/>
      <c r="F82" s="219"/>
      <c r="G82" s="219"/>
      <c r="H82" s="233"/>
      <c r="I82" s="185"/>
      <c r="J82" s="185"/>
      <c r="L82" s="252"/>
      <c r="M82" s="198"/>
      <c r="N82" s="199"/>
      <c r="O82" s="200"/>
      <c r="P82" s="200"/>
    </row>
    <row r="83" spans="1:16" s="186" customFormat="1">
      <c r="A83" s="240"/>
      <c r="B83" s="240"/>
      <c r="D83" s="217"/>
      <c r="E83" s="217"/>
      <c r="F83" s="219"/>
      <c r="G83" s="219"/>
      <c r="H83" s="233"/>
      <c r="I83" s="185"/>
      <c r="J83" s="185"/>
      <c r="L83" s="252"/>
      <c r="M83" s="198"/>
      <c r="N83" s="199"/>
      <c r="O83" s="200"/>
      <c r="P83" s="200"/>
    </row>
    <row r="84" spans="1:16" s="186" customFormat="1">
      <c r="A84" s="240"/>
      <c r="B84" s="240"/>
      <c r="D84" s="217"/>
      <c r="E84" s="217"/>
      <c r="F84" s="219"/>
      <c r="G84" s="219"/>
      <c r="H84" s="233"/>
      <c r="I84" s="185"/>
      <c r="J84" s="185"/>
      <c r="L84" s="252"/>
      <c r="M84" s="198"/>
      <c r="N84" s="199"/>
      <c r="O84" s="200"/>
      <c r="P84" s="200"/>
    </row>
    <row r="85" spans="1:16" s="186" customFormat="1">
      <c r="A85" s="240"/>
      <c r="B85" s="240"/>
      <c r="D85" s="217"/>
      <c r="E85" s="217"/>
      <c r="F85" s="219"/>
      <c r="G85" s="219"/>
      <c r="H85" s="233"/>
      <c r="I85" s="185"/>
      <c r="J85" s="185"/>
      <c r="L85" s="252"/>
      <c r="M85" s="198"/>
      <c r="N85" s="199"/>
      <c r="O85" s="200"/>
      <c r="P85" s="200"/>
    </row>
    <row r="86" spans="1:16" s="186" customFormat="1">
      <c r="A86" s="240"/>
      <c r="B86" s="240"/>
      <c r="D86" s="217"/>
      <c r="E86" s="217"/>
      <c r="F86" s="219"/>
      <c r="G86" s="219"/>
      <c r="H86" s="233"/>
      <c r="I86" s="185"/>
      <c r="J86" s="185"/>
      <c r="L86" s="252"/>
      <c r="M86" s="198"/>
      <c r="N86" s="199"/>
      <c r="O86" s="200"/>
      <c r="P86" s="200"/>
    </row>
    <row r="87" spans="1:16" s="186" customFormat="1">
      <c r="A87" s="240"/>
      <c r="B87" s="240"/>
      <c r="D87" s="217"/>
      <c r="E87" s="217"/>
      <c r="F87" s="219"/>
      <c r="G87" s="219"/>
      <c r="H87" s="233"/>
      <c r="I87" s="185"/>
      <c r="J87" s="185"/>
      <c r="L87" s="252"/>
      <c r="M87" s="198"/>
      <c r="N87" s="199"/>
      <c r="O87" s="200"/>
      <c r="P87" s="200"/>
    </row>
    <row r="88" spans="1:16" s="186" customFormat="1">
      <c r="A88" s="240"/>
      <c r="B88" s="240"/>
      <c r="D88" s="217"/>
      <c r="E88" s="217"/>
      <c r="F88" s="219"/>
      <c r="G88" s="219"/>
      <c r="H88" s="233"/>
      <c r="I88" s="185"/>
      <c r="J88" s="185"/>
      <c r="L88" s="252"/>
      <c r="M88" s="198"/>
      <c r="N88" s="199"/>
      <c r="O88" s="200"/>
      <c r="P88" s="200"/>
    </row>
    <row r="89" spans="1:16" s="186" customFormat="1">
      <c r="A89" s="240"/>
      <c r="B89" s="240"/>
      <c r="D89" s="217"/>
      <c r="E89" s="217"/>
      <c r="F89" s="219"/>
      <c r="G89" s="219"/>
      <c r="H89" s="233"/>
      <c r="I89" s="185"/>
      <c r="J89" s="185"/>
      <c r="L89" s="252"/>
      <c r="M89" s="198"/>
      <c r="N89" s="199"/>
      <c r="O89" s="200"/>
      <c r="P89" s="200"/>
    </row>
    <row r="90" spans="1:16" s="186" customFormat="1">
      <c r="A90" s="240"/>
      <c r="B90" s="240"/>
      <c r="D90" s="217"/>
      <c r="E90" s="217"/>
      <c r="F90" s="219"/>
      <c r="G90" s="219"/>
      <c r="H90" s="233"/>
      <c r="I90" s="185"/>
      <c r="J90" s="185"/>
      <c r="L90" s="252"/>
      <c r="M90" s="198"/>
      <c r="N90" s="199"/>
      <c r="O90" s="200"/>
      <c r="P90" s="200"/>
    </row>
    <row r="91" spans="1:16" s="186" customFormat="1">
      <c r="A91" s="240"/>
      <c r="B91" s="240"/>
      <c r="D91" s="217"/>
      <c r="E91" s="217"/>
      <c r="F91" s="219"/>
      <c r="G91" s="219"/>
      <c r="H91" s="233"/>
      <c r="I91" s="185"/>
      <c r="J91" s="185"/>
      <c r="L91" s="252"/>
      <c r="M91" s="198"/>
      <c r="N91" s="199"/>
      <c r="O91" s="200"/>
      <c r="P91" s="200"/>
    </row>
    <row r="92" spans="1:16" s="186" customFormat="1">
      <c r="A92" s="240"/>
      <c r="B92" s="240"/>
      <c r="D92" s="217"/>
      <c r="E92" s="217"/>
      <c r="F92" s="219"/>
      <c r="G92" s="219"/>
      <c r="H92" s="233"/>
      <c r="I92" s="185"/>
      <c r="J92" s="185"/>
      <c r="L92" s="252"/>
      <c r="M92" s="198"/>
      <c r="N92" s="199"/>
      <c r="O92" s="200"/>
      <c r="P92" s="200"/>
    </row>
    <row r="93" spans="1:16" s="186" customFormat="1">
      <c r="A93" s="240"/>
      <c r="B93" s="240"/>
      <c r="D93" s="217"/>
      <c r="E93" s="217"/>
      <c r="F93" s="219"/>
      <c r="G93" s="219"/>
      <c r="H93" s="233"/>
      <c r="I93" s="185"/>
      <c r="J93" s="185"/>
      <c r="L93" s="252"/>
      <c r="M93" s="198"/>
      <c r="N93" s="199"/>
      <c r="O93" s="200"/>
      <c r="P93" s="200"/>
    </row>
    <row r="94" spans="1:16" s="186" customFormat="1">
      <c r="A94" s="240"/>
      <c r="B94" s="240"/>
      <c r="D94" s="217"/>
      <c r="E94" s="217"/>
      <c r="F94" s="219"/>
      <c r="G94" s="219"/>
      <c r="H94" s="233"/>
      <c r="I94" s="185"/>
      <c r="J94" s="185"/>
      <c r="L94" s="252"/>
      <c r="M94" s="198"/>
      <c r="N94" s="199"/>
      <c r="O94" s="200"/>
      <c r="P94" s="200"/>
    </row>
    <row r="95" spans="1:16" s="186" customFormat="1">
      <c r="A95" s="240"/>
      <c r="B95" s="240"/>
      <c r="D95" s="217"/>
      <c r="E95" s="217"/>
      <c r="F95" s="219"/>
      <c r="G95" s="219"/>
      <c r="H95" s="233"/>
      <c r="I95" s="185"/>
      <c r="J95" s="185"/>
      <c r="L95" s="252"/>
      <c r="M95" s="198"/>
      <c r="N95" s="199"/>
      <c r="O95" s="200"/>
      <c r="P95" s="200"/>
    </row>
    <row r="96" spans="1:16" s="186" customFormat="1">
      <c r="A96" s="240"/>
      <c r="B96" s="240"/>
      <c r="D96" s="217"/>
      <c r="E96" s="217"/>
      <c r="F96" s="219"/>
      <c r="G96" s="219"/>
      <c r="H96" s="233"/>
      <c r="I96" s="185"/>
      <c r="J96" s="185"/>
      <c r="L96" s="252"/>
      <c r="M96" s="198"/>
      <c r="N96" s="199"/>
      <c r="O96" s="200"/>
      <c r="P96" s="200"/>
    </row>
    <row r="97" spans="1:16" s="186" customFormat="1">
      <c r="A97" s="240"/>
      <c r="B97" s="240"/>
      <c r="D97" s="217"/>
      <c r="E97" s="217"/>
      <c r="F97" s="219"/>
      <c r="G97" s="219"/>
      <c r="H97" s="233"/>
      <c r="I97" s="185"/>
      <c r="J97" s="185"/>
      <c r="L97" s="252"/>
      <c r="M97" s="198"/>
      <c r="N97" s="199"/>
      <c r="O97" s="200"/>
      <c r="P97" s="200"/>
    </row>
    <row r="98" spans="1:16" s="186" customFormat="1">
      <c r="A98" s="240"/>
      <c r="B98" s="240"/>
      <c r="D98" s="217"/>
      <c r="E98" s="217"/>
      <c r="F98" s="219"/>
      <c r="G98" s="219"/>
      <c r="H98" s="233"/>
      <c r="I98" s="185"/>
      <c r="J98" s="185"/>
      <c r="L98" s="252"/>
      <c r="M98" s="198"/>
      <c r="N98" s="199"/>
      <c r="O98" s="200"/>
      <c r="P98" s="200"/>
    </row>
    <row r="99" spans="1:16" s="186" customFormat="1">
      <c r="A99" s="240"/>
      <c r="B99" s="240"/>
      <c r="D99" s="217"/>
      <c r="E99" s="217"/>
      <c r="F99" s="219"/>
      <c r="G99" s="219"/>
      <c r="H99" s="233"/>
      <c r="I99" s="185"/>
      <c r="J99" s="185"/>
      <c r="L99" s="252"/>
      <c r="M99" s="198"/>
      <c r="N99" s="199"/>
      <c r="O99" s="200"/>
      <c r="P99" s="200"/>
    </row>
    <row r="100" spans="1:16" s="186" customFormat="1">
      <c r="A100" s="240"/>
      <c r="B100" s="240"/>
      <c r="D100" s="217"/>
      <c r="E100" s="217"/>
      <c r="F100" s="219"/>
      <c r="G100" s="219"/>
      <c r="H100" s="233"/>
      <c r="I100" s="185"/>
      <c r="J100" s="185"/>
      <c r="L100" s="252"/>
      <c r="M100" s="198"/>
      <c r="N100" s="199"/>
      <c r="O100" s="200"/>
      <c r="P100" s="200"/>
    </row>
    <row r="101" spans="1:16" s="186" customFormat="1">
      <c r="A101" s="240"/>
      <c r="B101" s="240"/>
      <c r="D101" s="217"/>
      <c r="E101" s="217"/>
      <c r="F101" s="219"/>
      <c r="G101" s="219"/>
      <c r="H101" s="233"/>
      <c r="I101" s="185"/>
      <c r="J101" s="185"/>
      <c r="L101" s="252"/>
      <c r="M101" s="198"/>
      <c r="N101" s="199"/>
      <c r="O101" s="200"/>
      <c r="P101" s="200"/>
    </row>
    <row r="102" spans="1:16" s="186" customFormat="1">
      <c r="A102" s="240"/>
      <c r="B102" s="240"/>
      <c r="D102" s="217"/>
      <c r="E102" s="217"/>
      <c r="F102" s="219"/>
      <c r="G102" s="219"/>
      <c r="H102" s="233"/>
      <c r="I102" s="185"/>
      <c r="J102" s="185"/>
      <c r="L102" s="252"/>
      <c r="M102" s="198"/>
      <c r="N102" s="199"/>
      <c r="O102" s="200"/>
      <c r="P102" s="200"/>
    </row>
    <row r="103" spans="1:16" s="186" customFormat="1">
      <c r="A103" s="240"/>
      <c r="B103" s="240"/>
      <c r="D103" s="217"/>
      <c r="E103" s="217"/>
      <c r="F103" s="219"/>
      <c r="G103" s="219"/>
      <c r="H103" s="233"/>
      <c r="I103" s="185"/>
      <c r="J103" s="185"/>
      <c r="L103" s="252"/>
      <c r="M103" s="198"/>
      <c r="N103" s="199"/>
      <c r="O103" s="200"/>
      <c r="P103" s="200"/>
    </row>
    <row r="104" spans="1:16" s="186" customFormat="1">
      <c r="A104" s="240"/>
      <c r="B104" s="240"/>
      <c r="D104" s="217"/>
      <c r="E104" s="217"/>
      <c r="F104" s="219"/>
      <c r="G104" s="219"/>
      <c r="H104" s="233"/>
      <c r="I104" s="185"/>
      <c r="J104" s="185"/>
      <c r="L104" s="252"/>
      <c r="M104" s="198"/>
      <c r="N104" s="199"/>
      <c r="O104" s="200"/>
      <c r="P104" s="200"/>
    </row>
    <row r="105" spans="1:16" s="186" customFormat="1">
      <c r="A105" s="240"/>
      <c r="B105" s="240"/>
      <c r="D105" s="217"/>
      <c r="E105" s="217"/>
      <c r="F105" s="219"/>
      <c r="G105" s="219"/>
      <c r="H105" s="233"/>
      <c r="I105" s="185"/>
      <c r="J105" s="185"/>
      <c r="L105" s="252"/>
      <c r="M105" s="198"/>
      <c r="N105" s="199"/>
      <c r="O105" s="200"/>
      <c r="P105" s="200"/>
    </row>
    <row r="106" spans="1:16" s="186" customFormat="1">
      <c r="A106" s="240"/>
      <c r="B106" s="240"/>
      <c r="D106" s="217"/>
      <c r="E106" s="217"/>
      <c r="F106" s="219"/>
      <c r="G106" s="219"/>
      <c r="H106" s="233"/>
      <c r="I106" s="185"/>
      <c r="J106" s="185"/>
      <c r="L106" s="252"/>
      <c r="M106" s="198"/>
      <c r="N106" s="199"/>
      <c r="O106" s="200"/>
      <c r="P106" s="200"/>
    </row>
    <row r="107" spans="1:16" s="186" customFormat="1">
      <c r="A107" s="240"/>
      <c r="B107" s="240"/>
      <c r="D107" s="217"/>
      <c r="E107" s="217"/>
      <c r="F107" s="219"/>
      <c r="G107" s="219"/>
      <c r="H107" s="233"/>
      <c r="I107" s="185"/>
      <c r="J107" s="185"/>
      <c r="L107" s="252"/>
      <c r="M107" s="198"/>
      <c r="N107" s="199"/>
      <c r="O107" s="200"/>
      <c r="P107" s="200"/>
    </row>
    <row r="108" spans="1:16" s="186" customFormat="1">
      <c r="A108" s="240"/>
      <c r="B108" s="240"/>
      <c r="D108" s="217"/>
      <c r="E108" s="217"/>
      <c r="F108" s="219"/>
      <c r="G108" s="219"/>
      <c r="H108" s="233"/>
      <c r="I108" s="185"/>
      <c r="J108" s="185"/>
      <c r="L108" s="252"/>
      <c r="M108" s="198"/>
      <c r="N108" s="199"/>
      <c r="O108" s="200"/>
      <c r="P108" s="200"/>
    </row>
    <row r="109" spans="1:16" s="186" customFormat="1">
      <c r="A109" s="240"/>
      <c r="B109" s="240"/>
      <c r="D109" s="217"/>
      <c r="E109" s="217"/>
      <c r="F109" s="219"/>
      <c r="G109" s="219"/>
      <c r="H109" s="233"/>
      <c r="I109" s="185"/>
      <c r="J109" s="185"/>
      <c r="L109" s="252"/>
      <c r="M109" s="198"/>
      <c r="N109" s="199"/>
      <c r="O109" s="200"/>
      <c r="P109" s="200"/>
    </row>
    <row r="110" spans="1:16" s="186" customFormat="1">
      <c r="A110" s="240"/>
      <c r="B110" s="240"/>
      <c r="D110" s="217"/>
      <c r="E110" s="217"/>
      <c r="F110" s="219"/>
      <c r="G110" s="219"/>
      <c r="H110" s="233"/>
      <c r="I110" s="185"/>
      <c r="J110" s="185"/>
      <c r="L110" s="252"/>
      <c r="M110" s="198"/>
      <c r="N110" s="199"/>
      <c r="O110" s="200"/>
      <c r="P110" s="200"/>
    </row>
    <row r="111" spans="1:16" s="186" customFormat="1">
      <c r="A111" s="240"/>
      <c r="B111" s="240"/>
      <c r="D111" s="217"/>
      <c r="E111" s="217"/>
      <c r="F111" s="219"/>
      <c r="G111" s="219"/>
      <c r="H111" s="233"/>
      <c r="I111" s="185"/>
      <c r="J111" s="185"/>
      <c r="L111" s="252"/>
      <c r="M111" s="198"/>
      <c r="N111" s="199"/>
      <c r="O111" s="200"/>
      <c r="P111" s="200"/>
    </row>
    <row r="112" spans="1:16" s="186" customFormat="1">
      <c r="A112" s="240"/>
      <c r="B112" s="240"/>
      <c r="D112" s="217"/>
      <c r="E112" s="217"/>
      <c r="F112" s="219"/>
      <c r="G112" s="219"/>
      <c r="H112" s="233"/>
      <c r="I112" s="185"/>
      <c r="J112" s="185"/>
      <c r="L112" s="252"/>
      <c r="M112" s="198"/>
      <c r="N112" s="199"/>
      <c r="O112" s="200"/>
      <c r="P112" s="200"/>
    </row>
    <row r="113" spans="1:16" s="186" customFormat="1">
      <c r="A113" s="240"/>
      <c r="B113" s="240"/>
      <c r="D113" s="217"/>
      <c r="E113" s="217"/>
      <c r="F113" s="219"/>
      <c r="G113" s="219"/>
      <c r="H113" s="233"/>
      <c r="I113" s="185"/>
      <c r="J113" s="185"/>
      <c r="L113" s="252"/>
      <c r="M113" s="198"/>
      <c r="N113" s="199"/>
      <c r="O113" s="200"/>
      <c r="P113" s="200"/>
    </row>
    <row r="114" spans="1:16" s="186" customFormat="1">
      <c r="A114" s="240"/>
      <c r="B114" s="240"/>
      <c r="D114" s="217"/>
      <c r="E114" s="217"/>
      <c r="F114" s="219"/>
      <c r="G114" s="219"/>
      <c r="H114" s="233"/>
      <c r="I114" s="185"/>
      <c r="J114" s="185"/>
      <c r="L114" s="252"/>
      <c r="M114" s="198"/>
      <c r="N114" s="199"/>
      <c r="O114" s="200"/>
      <c r="P114" s="200"/>
    </row>
    <row r="115" spans="1:16" s="186" customFormat="1">
      <c r="A115" s="240"/>
      <c r="B115" s="240"/>
      <c r="D115" s="217"/>
      <c r="E115" s="217"/>
      <c r="F115" s="219"/>
      <c r="G115" s="219"/>
      <c r="H115" s="233"/>
      <c r="I115" s="185"/>
      <c r="J115" s="185"/>
      <c r="L115" s="252"/>
      <c r="M115" s="198"/>
      <c r="N115" s="199"/>
      <c r="O115" s="200"/>
      <c r="P115" s="200"/>
    </row>
    <row r="116" spans="1:16" s="186" customFormat="1">
      <c r="A116" s="240"/>
      <c r="B116" s="240"/>
      <c r="D116" s="217"/>
      <c r="E116" s="217"/>
      <c r="F116" s="219"/>
      <c r="G116" s="219"/>
      <c r="H116" s="233"/>
      <c r="I116" s="185"/>
      <c r="J116" s="185"/>
      <c r="L116" s="252"/>
      <c r="M116" s="198"/>
      <c r="N116" s="199"/>
      <c r="O116" s="200"/>
      <c r="P116" s="200"/>
    </row>
    <row r="117" spans="1:16" s="186" customFormat="1">
      <c r="A117" s="240"/>
      <c r="B117" s="240"/>
      <c r="D117" s="217"/>
      <c r="E117" s="217"/>
      <c r="F117" s="219"/>
      <c r="G117" s="219"/>
      <c r="H117" s="233"/>
      <c r="I117" s="185"/>
      <c r="J117" s="185"/>
      <c r="L117" s="252"/>
      <c r="M117" s="198"/>
      <c r="N117" s="199"/>
      <c r="O117" s="200"/>
      <c r="P117" s="200"/>
    </row>
    <row r="118" spans="1:16" s="186" customFormat="1">
      <c r="A118" s="240"/>
      <c r="B118" s="240"/>
      <c r="D118" s="217"/>
      <c r="E118" s="217"/>
      <c r="F118" s="219"/>
      <c r="G118" s="219"/>
      <c r="H118" s="233"/>
      <c r="I118" s="185"/>
      <c r="J118" s="185"/>
      <c r="L118" s="252"/>
      <c r="M118" s="198"/>
      <c r="N118" s="199"/>
      <c r="O118" s="200"/>
      <c r="P118" s="200"/>
    </row>
    <row r="119" spans="1:16" s="186" customFormat="1">
      <c r="A119" s="240"/>
      <c r="B119" s="240"/>
      <c r="D119" s="217"/>
      <c r="E119" s="217"/>
      <c r="F119" s="219"/>
      <c r="G119" s="219"/>
      <c r="H119" s="233"/>
      <c r="I119" s="185"/>
      <c r="J119" s="185"/>
      <c r="L119" s="252"/>
      <c r="M119" s="198"/>
      <c r="N119" s="199"/>
      <c r="O119" s="200"/>
      <c r="P119" s="200"/>
    </row>
    <row r="120" spans="1:16" s="186" customFormat="1">
      <c r="A120" s="240"/>
      <c r="B120" s="240"/>
      <c r="D120" s="217"/>
      <c r="E120" s="217"/>
      <c r="F120" s="219"/>
      <c r="G120" s="219"/>
      <c r="H120" s="233"/>
      <c r="I120" s="185"/>
      <c r="J120" s="185"/>
      <c r="L120" s="252"/>
      <c r="M120" s="198"/>
      <c r="N120" s="199"/>
      <c r="O120" s="200"/>
      <c r="P120" s="200"/>
    </row>
    <row r="121" spans="1:16" s="186" customFormat="1">
      <c r="A121" s="240"/>
      <c r="B121" s="240"/>
      <c r="D121" s="217"/>
      <c r="E121" s="217"/>
      <c r="F121" s="219"/>
      <c r="G121" s="219"/>
      <c r="H121" s="233"/>
      <c r="I121" s="185"/>
      <c r="J121" s="185"/>
      <c r="L121" s="252"/>
      <c r="M121" s="198"/>
      <c r="N121" s="199"/>
      <c r="O121" s="200"/>
      <c r="P121" s="200"/>
    </row>
    <row r="122" spans="1:16" s="186" customFormat="1">
      <c r="A122" s="240"/>
      <c r="B122" s="240"/>
      <c r="D122" s="217"/>
      <c r="E122" s="217"/>
      <c r="F122" s="219"/>
      <c r="G122" s="219"/>
      <c r="H122" s="233"/>
      <c r="I122" s="185"/>
      <c r="J122" s="185"/>
      <c r="L122" s="252"/>
      <c r="M122" s="198"/>
      <c r="N122" s="199"/>
      <c r="O122" s="200"/>
      <c r="P122" s="200"/>
    </row>
    <row r="123" spans="1:16" s="186" customFormat="1">
      <c r="A123" s="240"/>
      <c r="B123" s="240"/>
      <c r="D123" s="217"/>
      <c r="E123" s="217"/>
      <c r="F123" s="219"/>
      <c r="G123" s="219"/>
      <c r="H123" s="233"/>
      <c r="I123" s="185"/>
      <c r="J123" s="185"/>
      <c r="L123" s="252"/>
      <c r="M123" s="198"/>
      <c r="N123" s="199"/>
      <c r="O123" s="200"/>
      <c r="P123" s="200"/>
    </row>
    <row r="124" spans="1:16" s="186" customFormat="1">
      <c r="A124" s="240"/>
      <c r="B124" s="240"/>
      <c r="D124" s="217"/>
      <c r="E124" s="217"/>
      <c r="F124" s="219"/>
      <c r="G124" s="219"/>
      <c r="H124" s="233"/>
      <c r="I124" s="185"/>
      <c r="J124" s="185"/>
      <c r="L124" s="252"/>
      <c r="M124" s="198"/>
      <c r="N124" s="199"/>
      <c r="O124" s="200"/>
      <c r="P124" s="200"/>
    </row>
    <row r="125" spans="1:16" s="186" customFormat="1">
      <c r="A125" s="240"/>
      <c r="B125" s="240"/>
      <c r="D125" s="217"/>
      <c r="E125" s="217"/>
      <c r="F125" s="219"/>
      <c r="G125" s="219"/>
      <c r="H125" s="233"/>
      <c r="I125" s="185"/>
      <c r="J125" s="185"/>
      <c r="L125" s="252"/>
      <c r="M125" s="198"/>
      <c r="N125" s="199"/>
      <c r="O125" s="200"/>
      <c r="P125" s="200"/>
    </row>
    <row r="126" spans="1:16" s="186" customFormat="1">
      <c r="A126" s="240"/>
      <c r="B126" s="240"/>
      <c r="D126" s="217"/>
      <c r="E126" s="217"/>
      <c r="F126" s="219"/>
      <c r="G126" s="219"/>
      <c r="H126" s="233"/>
      <c r="I126" s="185"/>
      <c r="J126" s="185"/>
      <c r="L126" s="252"/>
      <c r="M126" s="198"/>
      <c r="N126" s="199"/>
      <c r="O126" s="200"/>
      <c r="P126" s="200"/>
    </row>
    <row r="127" spans="1:16" s="186" customFormat="1">
      <c r="A127" s="240"/>
      <c r="B127" s="240"/>
      <c r="D127" s="217"/>
      <c r="E127" s="217"/>
      <c r="F127" s="219"/>
      <c r="G127" s="219"/>
      <c r="H127" s="233"/>
      <c r="I127" s="185"/>
      <c r="J127" s="185"/>
      <c r="L127" s="252"/>
      <c r="M127" s="198"/>
      <c r="N127" s="199"/>
      <c r="O127" s="200"/>
      <c r="P127" s="200"/>
    </row>
    <row r="128" spans="1:16" s="186" customFormat="1">
      <c r="A128" s="240"/>
      <c r="B128" s="240"/>
      <c r="D128" s="217"/>
      <c r="E128" s="217"/>
      <c r="F128" s="219"/>
      <c r="G128" s="219"/>
      <c r="H128" s="233"/>
      <c r="I128" s="185"/>
      <c r="J128" s="185"/>
      <c r="L128" s="252"/>
      <c r="M128" s="198"/>
      <c r="N128" s="199"/>
      <c r="O128" s="200"/>
      <c r="P128" s="200"/>
    </row>
    <row r="129" spans="1:16" s="186" customFormat="1">
      <c r="A129" s="240"/>
      <c r="B129" s="240"/>
      <c r="D129" s="217"/>
      <c r="E129" s="217"/>
      <c r="F129" s="219"/>
      <c r="G129" s="219"/>
      <c r="H129" s="233"/>
      <c r="I129" s="185"/>
      <c r="J129" s="185"/>
      <c r="L129" s="252"/>
      <c r="M129" s="198"/>
      <c r="N129" s="199"/>
      <c r="O129" s="200"/>
      <c r="P129" s="200"/>
    </row>
    <row r="130" spans="1:16" s="186" customFormat="1">
      <c r="A130" s="240"/>
      <c r="B130" s="240"/>
      <c r="D130" s="217"/>
      <c r="E130" s="217"/>
      <c r="F130" s="219"/>
      <c r="G130" s="219"/>
      <c r="H130" s="233"/>
      <c r="I130" s="185"/>
      <c r="J130" s="185"/>
      <c r="L130" s="252"/>
      <c r="M130" s="198"/>
      <c r="N130" s="199"/>
      <c r="O130" s="200"/>
      <c r="P130" s="200"/>
    </row>
    <row r="131" spans="1:16" s="186" customFormat="1">
      <c r="A131" s="240"/>
      <c r="B131" s="240"/>
      <c r="D131" s="217"/>
      <c r="E131" s="217"/>
      <c r="F131" s="219"/>
      <c r="G131" s="219"/>
      <c r="H131" s="233"/>
      <c r="I131" s="185"/>
      <c r="J131" s="185"/>
      <c r="L131" s="252"/>
      <c r="M131" s="198"/>
      <c r="N131" s="199"/>
      <c r="O131" s="200"/>
      <c r="P131" s="200"/>
    </row>
    <row r="132" spans="1:16" s="186" customFormat="1">
      <c r="A132" s="240"/>
      <c r="B132" s="240"/>
      <c r="D132" s="217"/>
      <c r="E132" s="217"/>
      <c r="F132" s="219"/>
      <c r="G132" s="219"/>
      <c r="H132" s="233"/>
      <c r="I132" s="185"/>
      <c r="J132" s="185"/>
      <c r="L132" s="252"/>
      <c r="M132" s="198"/>
      <c r="N132" s="199"/>
      <c r="O132" s="200"/>
      <c r="P132" s="200"/>
    </row>
    <row r="133" spans="1:16" s="186" customFormat="1">
      <c r="A133" s="240"/>
      <c r="B133" s="240"/>
      <c r="D133" s="217"/>
      <c r="E133" s="217"/>
      <c r="F133" s="219"/>
      <c r="G133" s="219"/>
      <c r="H133" s="233"/>
      <c r="I133" s="185"/>
      <c r="J133" s="185"/>
      <c r="L133" s="252"/>
      <c r="M133" s="198"/>
      <c r="N133" s="199"/>
      <c r="O133" s="200"/>
      <c r="P133" s="200"/>
    </row>
    <row r="134" spans="1:16" s="186" customFormat="1">
      <c r="A134" s="240"/>
      <c r="B134" s="240"/>
      <c r="D134" s="217"/>
      <c r="E134" s="217"/>
      <c r="F134" s="219"/>
      <c r="G134" s="219"/>
      <c r="H134" s="233"/>
      <c r="I134" s="185"/>
      <c r="J134" s="185"/>
      <c r="L134" s="252"/>
      <c r="M134" s="198"/>
      <c r="N134" s="199"/>
      <c r="O134" s="200"/>
      <c r="P134" s="200"/>
    </row>
    <row r="135" spans="1:16" s="186" customFormat="1">
      <c r="A135" s="240"/>
      <c r="B135" s="240"/>
      <c r="D135" s="217"/>
      <c r="E135" s="217"/>
      <c r="F135" s="219"/>
      <c r="G135" s="219"/>
      <c r="H135" s="233"/>
      <c r="I135" s="185"/>
      <c r="J135" s="185"/>
      <c r="L135" s="252"/>
      <c r="M135" s="198"/>
      <c r="N135" s="199"/>
      <c r="O135" s="200"/>
      <c r="P135" s="200"/>
    </row>
    <row r="136" spans="1:16" s="186" customFormat="1">
      <c r="A136" s="240"/>
      <c r="B136" s="240"/>
      <c r="D136" s="217"/>
      <c r="E136" s="217"/>
      <c r="F136" s="219"/>
      <c r="G136" s="219"/>
      <c r="H136" s="233"/>
      <c r="I136" s="185"/>
      <c r="J136" s="185"/>
      <c r="L136" s="252"/>
      <c r="M136" s="198"/>
      <c r="N136" s="199"/>
      <c r="O136" s="200"/>
      <c r="P136" s="200"/>
    </row>
    <row r="137" spans="1:16" s="186" customFormat="1">
      <c r="A137" s="240"/>
      <c r="B137" s="240"/>
      <c r="D137" s="217"/>
      <c r="E137" s="217"/>
      <c r="F137" s="219"/>
      <c r="G137" s="219"/>
      <c r="H137" s="233"/>
      <c r="I137" s="185"/>
      <c r="J137" s="185"/>
      <c r="L137" s="252"/>
      <c r="M137" s="198"/>
      <c r="N137" s="199"/>
      <c r="O137" s="200"/>
      <c r="P137" s="200"/>
    </row>
    <row r="138" spans="1:16" s="186" customFormat="1">
      <c r="A138" s="240"/>
      <c r="B138" s="240"/>
      <c r="D138" s="217"/>
      <c r="E138" s="217"/>
      <c r="F138" s="219"/>
      <c r="G138" s="219"/>
      <c r="H138" s="233"/>
      <c r="I138" s="185"/>
      <c r="J138" s="185"/>
      <c r="L138" s="252"/>
      <c r="M138" s="198"/>
      <c r="N138" s="199"/>
      <c r="O138" s="200"/>
      <c r="P138" s="200"/>
    </row>
    <row r="139" spans="1:16" s="186" customFormat="1">
      <c r="A139" s="240"/>
      <c r="B139" s="240"/>
      <c r="D139" s="217"/>
      <c r="E139" s="217"/>
      <c r="F139" s="219"/>
      <c r="G139" s="219"/>
      <c r="H139" s="233"/>
      <c r="I139" s="185"/>
      <c r="J139" s="185"/>
      <c r="L139" s="252"/>
      <c r="M139" s="198"/>
      <c r="N139" s="199"/>
      <c r="O139" s="200"/>
      <c r="P139" s="200"/>
    </row>
    <row r="140" spans="1:16" s="186" customFormat="1">
      <c r="A140" s="240"/>
      <c r="B140" s="240"/>
      <c r="D140" s="217"/>
      <c r="E140" s="217"/>
      <c r="F140" s="219"/>
      <c r="G140" s="219"/>
      <c r="H140" s="233"/>
      <c r="I140" s="185"/>
      <c r="J140" s="185"/>
      <c r="L140" s="252"/>
      <c r="M140" s="198"/>
      <c r="N140" s="199"/>
      <c r="O140" s="200"/>
      <c r="P140" s="200"/>
    </row>
    <row r="141" spans="1:16" s="186" customFormat="1">
      <c r="A141" s="240"/>
      <c r="B141" s="240"/>
      <c r="D141" s="217"/>
      <c r="E141" s="217"/>
      <c r="F141" s="219"/>
      <c r="G141" s="219"/>
      <c r="H141" s="233"/>
      <c r="I141" s="185"/>
      <c r="J141" s="185"/>
      <c r="L141" s="252"/>
      <c r="M141" s="198"/>
      <c r="N141" s="199"/>
      <c r="O141" s="200"/>
      <c r="P141" s="200"/>
    </row>
    <row r="142" spans="1:16" s="186" customFormat="1">
      <c r="A142" s="240"/>
      <c r="B142" s="240"/>
      <c r="D142" s="217"/>
      <c r="E142" s="217"/>
      <c r="F142" s="219"/>
      <c r="G142" s="219"/>
      <c r="H142" s="233"/>
      <c r="I142" s="185"/>
      <c r="J142" s="185"/>
      <c r="L142" s="252"/>
      <c r="M142" s="198"/>
      <c r="N142" s="199"/>
      <c r="O142" s="200"/>
      <c r="P142" s="200"/>
    </row>
    <row r="143" spans="1:16" s="186" customFormat="1">
      <c r="A143" s="240"/>
      <c r="B143" s="240"/>
      <c r="D143" s="217"/>
      <c r="E143" s="217"/>
      <c r="F143" s="219"/>
      <c r="G143" s="219"/>
      <c r="H143" s="233"/>
      <c r="I143" s="185"/>
      <c r="J143" s="185"/>
      <c r="L143" s="252"/>
      <c r="M143" s="198"/>
      <c r="N143" s="199"/>
      <c r="O143" s="200"/>
      <c r="P143" s="200"/>
    </row>
    <row r="144" spans="1:16" s="186" customFormat="1">
      <c r="A144" s="240"/>
      <c r="B144" s="240"/>
      <c r="D144" s="217"/>
      <c r="E144" s="217"/>
      <c r="F144" s="219"/>
      <c r="G144" s="219"/>
      <c r="H144" s="233"/>
      <c r="I144" s="185"/>
      <c r="J144" s="185"/>
      <c r="L144" s="252"/>
      <c r="M144" s="198"/>
      <c r="N144" s="199"/>
      <c r="O144" s="200"/>
      <c r="P144" s="200"/>
    </row>
    <row r="145" spans="1:16" s="186" customFormat="1">
      <c r="A145" s="240"/>
      <c r="B145" s="240"/>
      <c r="D145" s="217"/>
      <c r="E145" s="217"/>
      <c r="F145" s="219"/>
      <c r="G145" s="219"/>
      <c r="H145" s="233"/>
      <c r="I145" s="185"/>
      <c r="J145" s="185"/>
      <c r="L145" s="252"/>
      <c r="M145" s="198"/>
      <c r="N145" s="199"/>
      <c r="O145" s="200"/>
      <c r="P145" s="200"/>
    </row>
    <row r="146" spans="1:16" s="186" customFormat="1">
      <c r="A146" s="240"/>
      <c r="B146" s="240"/>
      <c r="D146" s="217"/>
      <c r="E146" s="217"/>
      <c r="F146" s="219"/>
      <c r="G146" s="219"/>
      <c r="H146" s="233"/>
      <c r="I146" s="185"/>
      <c r="J146" s="185"/>
      <c r="L146" s="252"/>
      <c r="M146" s="198"/>
      <c r="N146" s="199"/>
      <c r="O146" s="200"/>
      <c r="P146" s="200"/>
    </row>
    <row r="147" spans="1:16" s="186" customFormat="1">
      <c r="A147" s="240"/>
      <c r="B147" s="240"/>
      <c r="D147" s="217"/>
      <c r="E147" s="217"/>
      <c r="F147" s="219"/>
      <c r="G147" s="219"/>
      <c r="H147" s="233"/>
      <c r="I147" s="185"/>
      <c r="J147" s="185"/>
      <c r="L147" s="252"/>
      <c r="M147" s="198"/>
      <c r="N147" s="199"/>
      <c r="O147" s="200"/>
      <c r="P147" s="200"/>
    </row>
    <row r="148" spans="1:16" s="186" customFormat="1">
      <c r="A148" s="240"/>
      <c r="B148" s="240"/>
      <c r="D148" s="217"/>
      <c r="E148" s="217"/>
      <c r="F148" s="219"/>
      <c r="G148" s="219"/>
      <c r="H148" s="233"/>
      <c r="I148" s="185"/>
      <c r="J148" s="185"/>
      <c r="L148" s="252"/>
      <c r="M148" s="198"/>
      <c r="N148" s="199"/>
      <c r="O148" s="200"/>
      <c r="P148" s="200"/>
    </row>
    <row r="149" spans="1:16" s="186" customFormat="1">
      <c r="A149" s="240"/>
      <c r="B149" s="240"/>
      <c r="D149" s="217"/>
      <c r="E149" s="217"/>
      <c r="F149" s="219"/>
      <c r="G149" s="219"/>
      <c r="H149" s="233"/>
      <c r="I149" s="185"/>
      <c r="J149" s="185"/>
      <c r="L149" s="252"/>
      <c r="M149" s="198"/>
      <c r="N149" s="199"/>
      <c r="O149" s="200"/>
      <c r="P149" s="200"/>
    </row>
    <row r="150" spans="1:16" s="186" customFormat="1">
      <c r="A150" s="240"/>
      <c r="B150" s="240"/>
      <c r="D150" s="217"/>
      <c r="E150" s="217"/>
      <c r="F150" s="219"/>
      <c r="G150" s="219"/>
      <c r="H150" s="233"/>
      <c r="I150" s="185"/>
      <c r="J150" s="185"/>
      <c r="L150" s="252"/>
      <c r="M150" s="198"/>
      <c r="N150" s="199"/>
      <c r="O150" s="200"/>
      <c r="P150" s="200"/>
    </row>
    <row r="151" spans="1:16" s="186" customFormat="1">
      <c r="A151" s="240"/>
      <c r="B151" s="240"/>
      <c r="D151" s="217"/>
      <c r="E151" s="217"/>
      <c r="F151" s="219"/>
      <c r="G151" s="219"/>
      <c r="H151" s="233"/>
      <c r="I151" s="185"/>
      <c r="J151" s="185"/>
      <c r="L151" s="252"/>
      <c r="M151" s="198"/>
      <c r="N151" s="199"/>
      <c r="O151" s="200"/>
      <c r="P151" s="200"/>
    </row>
    <row r="152" spans="1:16" s="186" customFormat="1">
      <c r="A152" s="240"/>
      <c r="B152" s="240"/>
      <c r="D152" s="217"/>
      <c r="E152" s="217"/>
      <c r="F152" s="219"/>
      <c r="G152" s="219"/>
      <c r="H152" s="233"/>
      <c r="I152" s="185"/>
      <c r="J152" s="185"/>
      <c r="L152" s="252"/>
      <c r="M152" s="198"/>
      <c r="N152" s="199"/>
      <c r="O152" s="200"/>
      <c r="P152" s="200"/>
    </row>
    <row r="153" spans="1:16" s="186" customFormat="1">
      <c r="A153" s="240"/>
      <c r="B153" s="240"/>
      <c r="D153" s="217"/>
      <c r="E153" s="217"/>
      <c r="F153" s="219"/>
      <c r="G153" s="219"/>
      <c r="H153" s="233"/>
      <c r="I153" s="185"/>
      <c r="J153" s="185"/>
      <c r="L153" s="252"/>
      <c r="M153" s="198"/>
      <c r="N153" s="199"/>
      <c r="O153" s="200"/>
      <c r="P153" s="200"/>
    </row>
    <row r="154" spans="1:16" s="186" customFormat="1">
      <c r="A154" s="240"/>
      <c r="B154" s="240"/>
      <c r="D154" s="217"/>
      <c r="E154" s="217"/>
      <c r="F154" s="219"/>
      <c r="G154" s="219"/>
      <c r="H154" s="233"/>
      <c r="I154" s="185"/>
      <c r="J154" s="185"/>
      <c r="L154" s="252"/>
      <c r="M154" s="198"/>
      <c r="N154" s="199"/>
      <c r="O154" s="200"/>
      <c r="P154" s="200"/>
    </row>
    <row r="155" spans="1:16" s="186" customFormat="1">
      <c r="A155" s="240"/>
      <c r="B155" s="240"/>
      <c r="D155" s="217"/>
      <c r="E155" s="217"/>
      <c r="F155" s="219"/>
      <c r="G155" s="219"/>
      <c r="H155" s="233"/>
      <c r="I155" s="185"/>
      <c r="J155" s="185"/>
      <c r="L155" s="252"/>
      <c r="M155" s="198"/>
      <c r="N155" s="199"/>
      <c r="O155" s="200"/>
      <c r="P155" s="200"/>
    </row>
    <row r="156" spans="1:16" s="186" customFormat="1">
      <c r="A156" s="240"/>
      <c r="B156" s="240"/>
      <c r="D156" s="217"/>
      <c r="E156" s="217"/>
      <c r="F156" s="219"/>
      <c r="G156" s="219"/>
      <c r="H156" s="233"/>
      <c r="I156" s="185"/>
      <c r="J156" s="185"/>
      <c r="L156" s="252"/>
      <c r="M156" s="198"/>
      <c r="N156" s="199"/>
      <c r="O156" s="200"/>
      <c r="P156" s="200"/>
    </row>
    <row r="157" spans="1:16" s="186" customFormat="1">
      <c r="A157" s="240"/>
      <c r="B157" s="240"/>
      <c r="D157" s="217"/>
      <c r="E157" s="217"/>
      <c r="F157" s="219"/>
      <c r="G157" s="219"/>
      <c r="H157" s="233"/>
      <c r="I157" s="185"/>
      <c r="J157" s="185"/>
      <c r="L157" s="252"/>
      <c r="M157" s="198"/>
      <c r="N157" s="199"/>
      <c r="O157" s="200"/>
      <c r="P157" s="200"/>
    </row>
    <row r="158" spans="1:16" s="186" customFormat="1">
      <c r="A158" s="240"/>
      <c r="B158" s="240"/>
      <c r="D158" s="217"/>
      <c r="E158" s="217"/>
      <c r="F158" s="219"/>
      <c r="G158" s="219"/>
      <c r="H158" s="233"/>
      <c r="I158" s="185"/>
      <c r="J158" s="185"/>
      <c r="L158" s="252"/>
      <c r="M158" s="198"/>
      <c r="N158" s="199"/>
      <c r="O158" s="200"/>
      <c r="P158" s="200"/>
    </row>
    <row r="159" spans="1:16" s="186" customFormat="1">
      <c r="A159" s="240"/>
      <c r="B159" s="240"/>
      <c r="D159" s="217"/>
      <c r="E159" s="217"/>
      <c r="F159" s="219"/>
      <c r="G159" s="219"/>
      <c r="H159" s="233"/>
      <c r="I159" s="185"/>
      <c r="J159" s="185"/>
      <c r="L159" s="252"/>
      <c r="M159" s="198"/>
      <c r="N159" s="199"/>
      <c r="O159" s="200"/>
      <c r="P159" s="200"/>
    </row>
    <row r="160" spans="1:16" s="186" customFormat="1">
      <c r="A160" s="240"/>
      <c r="B160" s="240"/>
      <c r="D160" s="217"/>
      <c r="E160" s="217"/>
      <c r="F160" s="219"/>
      <c r="G160" s="219"/>
      <c r="H160" s="233"/>
      <c r="I160" s="185"/>
      <c r="J160" s="185"/>
      <c r="L160" s="252"/>
      <c r="M160" s="198"/>
      <c r="N160" s="199"/>
      <c r="O160" s="200"/>
      <c r="P160" s="200"/>
    </row>
    <row r="161" spans="1:16" s="186" customFormat="1">
      <c r="A161" s="240"/>
      <c r="B161" s="240"/>
      <c r="D161" s="217"/>
      <c r="E161" s="217"/>
      <c r="F161" s="219"/>
      <c r="G161" s="219"/>
      <c r="H161" s="233"/>
      <c r="I161" s="185"/>
      <c r="J161" s="185"/>
      <c r="L161" s="252"/>
      <c r="M161" s="198"/>
      <c r="N161" s="199"/>
      <c r="O161" s="200"/>
      <c r="P161" s="200"/>
    </row>
    <row r="162" spans="1:16" s="186" customFormat="1">
      <c r="A162" s="240"/>
      <c r="B162" s="240"/>
      <c r="D162" s="217"/>
      <c r="E162" s="217"/>
      <c r="F162" s="219"/>
      <c r="G162" s="219"/>
      <c r="H162" s="233"/>
      <c r="I162" s="185"/>
      <c r="J162" s="185"/>
      <c r="L162" s="252"/>
      <c r="M162" s="198"/>
      <c r="N162" s="199"/>
      <c r="O162" s="200"/>
      <c r="P162" s="200"/>
    </row>
    <row r="163" spans="1:16" s="186" customFormat="1">
      <c r="A163" s="240"/>
      <c r="B163" s="240"/>
      <c r="D163" s="217"/>
      <c r="E163" s="217"/>
      <c r="F163" s="219"/>
      <c r="G163" s="219"/>
      <c r="H163" s="233"/>
      <c r="I163" s="185"/>
      <c r="J163" s="185"/>
      <c r="L163" s="252"/>
      <c r="M163" s="198"/>
      <c r="N163" s="199"/>
      <c r="O163" s="200"/>
      <c r="P163" s="200"/>
    </row>
    <row r="164" spans="1:16" s="186" customFormat="1">
      <c r="A164" s="240"/>
      <c r="B164" s="240"/>
      <c r="D164" s="217"/>
      <c r="E164" s="217"/>
      <c r="F164" s="219"/>
      <c r="G164" s="219"/>
      <c r="H164" s="233"/>
      <c r="I164" s="185"/>
      <c r="J164" s="185"/>
      <c r="L164" s="252"/>
      <c r="M164" s="198"/>
      <c r="N164" s="199"/>
      <c r="O164" s="200"/>
      <c r="P164" s="200"/>
    </row>
    <row r="165" spans="1:16" s="186" customFormat="1">
      <c r="A165" s="240"/>
      <c r="B165" s="240"/>
      <c r="D165" s="217"/>
      <c r="E165" s="217"/>
      <c r="F165" s="219"/>
      <c r="G165" s="219"/>
      <c r="H165" s="233"/>
      <c r="I165" s="185"/>
      <c r="J165" s="185"/>
      <c r="L165" s="252"/>
      <c r="M165" s="198"/>
      <c r="N165" s="199"/>
      <c r="O165" s="200"/>
      <c r="P165" s="200"/>
    </row>
    <row r="166" spans="1:16" s="186" customFormat="1">
      <c r="A166" s="240"/>
      <c r="B166" s="240"/>
      <c r="D166" s="217"/>
      <c r="E166" s="217"/>
      <c r="F166" s="219"/>
      <c r="G166" s="219"/>
      <c r="H166" s="233"/>
      <c r="I166" s="185"/>
      <c r="J166" s="185"/>
      <c r="L166" s="252"/>
      <c r="M166" s="198"/>
      <c r="N166" s="199"/>
      <c r="O166" s="200"/>
      <c r="P166" s="200"/>
    </row>
    <row r="167" spans="1:16" s="186" customFormat="1">
      <c r="A167" s="240"/>
      <c r="B167" s="240"/>
      <c r="D167" s="217"/>
      <c r="E167" s="217"/>
      <c r="F167" s="219"/>
      <c r="G167" s="219"/>
      <c r="H167" s="233"/>
      <c r="I167" s="185"/>
      <c r="J167" s="185"/>
      <c r="L167" s="252"/>
      <c r="M167" s="198"/>
      <c r="N167" s="199"/>
      <c r="O167" s="200"/>
      <c r="P167" s="200"/>
    </row>
    <row r="168" spans="1:16" s="186" customFormat="1">
      <c r="A168" s="240"/>
      <c r="B168" s="240"/>
      <c r="D168" s="217"/>
      <c r="E168" s="217"/>
      <c r="F168" s="219"/>
      <c r="G168" s="219"/>
      <c r="H168" s="233"/>
      <c r="I168" s="185"/>
      <c r="J168" s="185"/>
      <c r="L168" s="252"/>
      <c r="M168" s="198"/>
      <c r="N168" s="199"/>
      <c r="O168" s="200"/>
      <c r="P168" s="200"/>
    </row>
    <row r="169" spans="1:16" s="186" customFormat="1">
      <c r="A169" s="240"/>
      <c r="B169" s="240"/>
      <c r="D169" s="217"/>
      <c r="E169" s="217"/>
      <c r="F169" s="219"/>
      <c r="G169" s="219"/>
      <c r="H169" s="233"/>
      <c r="I169" s="185"/>
      <c r="J169" s="185"/>
      <c r="L169" s="252"/>
      <c r="M169" s="198"/>
      <c r="N169" s="199"/>
      <c r="O169" s="200"/>
      <c r="P169" s="200"/>
    </row>
    <row r="170" spans="1:16" s="186" customFormat="1">
      <c r="A170" s="240"/>
      <c r="B170" s="240"/>
      <c r="D170" s="217"/>
      <c r="E170" s="217"/>
      <c r="F170" s="219"/>
      <c r="G170" s="219"/>
      <c r="H170" s="233"/>
      <c r="I170" s="185"/>
      <c r="J170" s="185"/>
      <c r="L170" s="252"/>
      <c r="M170" s="198"/>
      <c r="N170" s="199"/>
      <c r="O170" s="200"/>
      <c r="P170" s="200"/>
    </row>
    <row r="171" spans="1:16" s="186" customFormat="1">
      <c r="A171" s="240"/>
      <c r="B171" s="240"/>
      <c r="D171" s="217"/>
      <c r="E171" s="217"/>
      <c r="F171" s="219"/>
      <c r="G171" s="219"/>
      <c r="H171" s="233"/>
      <c r="I171" s="185"/>
      <c r="J171" s="185"/>
      <c r="L171" s="252"/>
      <c r="M171" s="198"/>
      <c r="N171" s="199"/>
      <c r="O171" s="200"/>
      <c r="P171" s="200"/>
    </row>
    <row r="172" spans="1:16" s="186" customFormat="1">
      <c r="A172" s="240"/>
      <c r="B172" s="240"/>
      <c r="D172" s="217"/>
      <c r="E172" s="217"/>
      <c r="F172" s="219"/>
      <c r="G172" s="219"/>
      <c r="H172" s="233"/>
      <c r="I172" s="185"/>
      <c r="J172" s="185"/>
      <c r="L172" s="252"/>
      <c r="M172" s="198"/>
      <c r="N172" s="199"/>
      <c r="O172" s="200"/>
      <c r="P172" s="200"/>
    </row>
    <row r="173" spans="1:16" s="186" customFormat="1">
      <c r="A173" s="240"/>
      <c r="B173" s="240"/>
      <c r="D173" s="217"/>
      <c r="E173" s="217"/>
      <c r="F173" s="219"/>
      <c r="G173" s="219"/>
      <c r="H173" s="233"/>
      <c r="I173" s="185"/>
      <c r="J173" s="185"/>
      <c r="L173" s="252"/>
      <c r="M173" s="198"/>
      <c r="N173" s="199"/>
      <c r="O173" s="200"/>
      <c r="P173" s="200"/>
    </row>
    <row r="174" spans="1:16" s="186" customFormat="1">
      <c r="A174" s="240"/>
      <c r="B174" s="240"/>
      <c r="D174" s="217"/>
      <c r="E174" s="217"/>
      <c r="F174" s="219"/>
      <c r="G174" s="219"/>
      <c r="H174" s="233"/>
      <c r="I174" s="185"/>
      <c r="J174" s="185"/>
      <c r="L174" s="252"/>
      <c r="M174" s="198"/>
      <c r="N174" s="199"/>
      <c r="O174" s="200"/>
      <c r="P174" s="200"/>
    </row>
    <row r="175" spans="1:16" s="186" customFormat="1">
      <c r="A175" s="240"/>
      <c r="B175" s="240"/>
      <c r="D175" s="217"/>
      <c r="E175" s="217"/>
      <c r="F175" s="219"/>
      <c r="G175" s="219"/>
      <c r="H175" s="233"/>
      <c r="I175" s="185"/>
      <c r="J175" s="185"/>
      <c r="L175" s="252"/>
      <c r="M175" s="198"/>
      <c r="N175" s="199"/>
      <c r="O175" s="200"/>
      <c r="P175" s="200"/>
    </row>
    <row r="176" spans="1:16" s="186" customFormat="1">
      <c r="A176" s="240"/>
      <c r="B176" s="240"/>
      <c r="D176" s="217"/>
      <c r="E176" s="217"/>
      <c r="F176" s="219"/>
      <c r="G176" s="219"/>
      <c r="H176" s="233"/>
      <c r="I176" s="185"/>
      <c r="J176" s="185"/>
      <c r="L176" s="252"/>
      <c r="M176" s="198"/>
      <c r="N176" s="199"/>
      <c r="O176" s="200"/>
      <c r="P176" s="200"/>
    </row>
    <row r="177" spans="1:16" s="186" customFormat="1">
      <c r="A177" s="240"/>
      <c r="B177" s="240"/>
      <c r="D177" s="217"/>
      <c r="E177" s="217"/>
      <c r="F177" s="219"/>
      <c r="G177" s="219"/>
      <c r="H177" s="233"/>
      <c r="I177" s="185"/>
      <c r="J177" s="185"/>
      <c r="L177" s="252"/>
      <c r="M177" s="198"/>
      <c r="N177" s="199"/>
      <c r="O177" s="200"/>
      <c r="P177" s="200"/>
    </row>
    <row r="178" spans="1:16" s="186" customFormat="1">
      <c r="A178" s="240"/>
      <c r="B178" s="240"/>
      <c r="D178" s="217"/>
      <c r="E178" s="217"/>
      <c r="F178" s="219"/>
      <c r="G178" s="219"/>
      <c r="H178" s="233"/>
      <c r="I178" s="185"/>
      <c r="J178" s="185"/>
      <c r="L178" s="252"/>
      <c r="M178" s="198"/>
      <c r="N178" s="199"/>
      <c r="O178" s="200"/>
      <c r="P178" s="200"/>
    </row>
    <row r="179" spans="1:16" s="186" customFormat="1">
      <c r="A179" s="240"/>
      <c r="B179" s="240"/>
      <c r="D179" s="217"/>
      <c r="E179" s="217"/>
      <c r="F179" s="219"/>
      <c r="G179" s="219"/>
      <c r="H179" s="233"/>
      <c r="I179" s="185"/>
      <c r="J179" s="185"/>
      <c r="L179" s="252"/>
      <c r="M179" s="198"/>
      <c r="N179" s="199"/>
      <c r="O179" s="200"/>
      <c r="P179" s="200"/>
    </row>
    <row r="180" spans="1:16" s="186" customFormat="1">
      <c r="A180" s="240"/>
      <c r="B180" s="240"/>
      <c r="D180" s="217"/>
      <c r="E180" s="217"/>
      <c r="F180" s="219"/>
      <c r="G180" s="219"/>
      <c r="H180" s="233"/>
      <c r="I180" s="185"/>
      <c r="J180" s="185"/>
      <c r="L180" s="252"/>
      <c r="M180" s="198"/>
      <c r="N180" s="199"/>
      <c r="O180" s="200"/>
      <c r="P180" s="200"/>
    </row>
    <row r="181" spans="1:16" s="186" customFormat="1">
      <c r="A181" s="240"/>
      <c r="B181" s="240"/>
      <c r="D181" s="217"/>
      <c r="E181" s="217"/>
      <c r="F181" s="219"/>
      <c r="G181" s="219"/>
      <c r="H181" s="233"/>
      <c r="I181" s="185"/>
      <c r="J181" s="185"/>
      <c r="L181" s="252"/>
      <c r="M181" s="198"/>
      <c r="N181" s="199"/>
      <c r="O181" s="200"/>
      <c r="P181" s="200"/>
    </row>
    <row r="182" spans="1:16" s="186" customFormat="1">
      <c r="A182" s="240"/>
      <c r="B182" s="240"/>
      <c r="D182" s="217"/>
      <c r="E182" s="217"/>
      <c r="F182" s="219"/>
      <c r="G182" s="219"/>
      <c r="H182" s="233"/>
      <c r="I182" s="185"/>
      <c r="J182" s="185"/>
      <c r="L182" s="252"/>
      <c r="M182" s="198"/>
      <c r="N182" s="199"/>
      <c r="O182" s="200"/>
      <c r="P182" s="200"/>
    </row>
    <row r="183" spans="1:16" s="186" customFormat="1">
      <c r="A183" s="240"/>
      <c r="B183" s="240"/>
      <c r="D183" s="217"/>
      <c r="E183" s="217"/>
      <c r="F183" s="219"/>
      <c r="G183" s="219"/>
      <c r="H183" s="233"/>
      <c r="I183" s="185"/>
      <c r="J183" s="185"/>
      <c r="L183" s="252"/>
      <c r="M183" s="198"/>
      <c r="N183" s="199"/>
      <c r="O183" s="200"/>
      <c r="P183" s="200"/>
    </row>
    <row r="184" spans="1:16" s="186" customFormat="1">
      <c r="A184" s="240"/>
      <c r="B184" s="240"/>
      <c r="D184" s="217"/>
      <c r="E184" s="217"/>
      <c r="F184" s="219"/>
      <c r="G184" s="219"/>
      <c r="H184" s="233"/>
      <c r="I184" s="185"/>
      <c r="J184" s="185"/>
      <c r="L184" s="252"/>
      <c r="M184" s="198"/>
      <c r="N184" s="199"/>
      <c r="O184" s="200"/>
      <c r="P184" s="200"/>
    </row>
    <row r="185" spans="1:16" s="186" customFormat="1">
      <c r="A185" s="240"/>
      <c r="B185" s="240"/>
      <c r="D185" s="217"/>
      <c r="E185" s="217"/>
      <c r="F185" s="219"/>
      <c r="G185" s="219"/>
      <c r="H185" s="233"/>
      <c r="I185" s="185"/>
      <c r="J185" s="185"/>
      <c r="L185" s="252"/>
      <c r="M185" s="198"/>
      <c r="N185" s="199"/>
      <c r="O185" s="200"/>
      <c r="P185" s="200"/>
    </row>
    <row r="186" spans="1:16" s="186" customFormat="1">
      <c r="A186" s="240"/>
      <c r="B186" s="240"/>
      <c r="D186" s="217"/>
      <c r="E186" s="217"/>
      <c r="F186" s="219"/>
      <c r="G186" s="219"/>
      <c r="H186" s="233"/>
      <c r="I186" s="185"/>
      <c r="J186" s="185"/>
      <c r="L186" s="252"/>
      <c r="M186" s="198"/>
      <c r="N186" s="199"/>
      <c r="O186" s="200"/>
      <c r="P186" s="200"/>
    </row>
    <row r="187" spans="1:16" s="186" customFormat="1">
      <c r="A187" s="240"/>
      <c r="B187" s="240"/>
      <c r="D187" s="217"/>
      <c r="E187" s="217"/>
      <c r="F187" s="219"/>
      <c r="G187" s="219"/>
      <c r="H187" s="233"/>
      <c r="I187" s="185"/>
      <c r="J187" s="185"/>
      <c r="L187" s="252"/>
      <c r="M187" s="198"/>
      <c r="N187" s="199"/>
      <c r="O187" s="200"/>
      <c r="P187" s="200"/>
    </row>
    <row r="188" spans="1:16" s="186" customFormat="1">
      <c r="A188" s="240"/>
      <c r="B188" s="240"/>
      <c r="D188" s="217"/>
      <c r="E188" s="217"/>
      <c r="F188" s="219"/>
      <c r="G188" s="219"/>
      <c r="H188" s="233"/>
      <c r="I188" s="185"/>
      <c r="J188" s="185"/>
      <c r="L188" s="252"/>
      <c r="M188" s="198"/>
      <c r="N188" s="199"/>
      <c r="O188" s="200"/>
      <c r="P188" s="200"/>
    </row>
    <row r="189" spans="1:16" s="186" customFormat="1">
      <c r="A189" s="240"/>
      <c r="B189" s="240"/>
      <c r="D189" s="217"/>
      <c r="E189" s="217"/>
      <c r="F189" s="219"/>
      <c r="G189" s="219"/>
      <c r="H189" s="233"/>
      <c r="I189" s="185"/>
      <c r="J189" s="185"/>
      <c r="L189" s="252"/>
      <c r="M189" s="198"/>
      <c r="N189" s="199"/>
      <c r="O189" s="200"/>
      <c r="P189" s="200"/>
    </row>
    <row r="190" spans="1:16" s="186" customFormat="1">
      <c r="A190" s="240"/>
      <c r="B190" s="240"/>
      <c r="D190" s="217"/>
      <c r="E190" s="217"/>
      <c r="F190" s="219"/>
      <c r="G190" s="219"/>
      <c r="H190" s="233"/>
      <c r="I190" s="185"/>
      <c r="J190" s="185"/>
      <c r="L190" s="252"/>
      <c r="M190" s="198"/>
      <c r="N190" s="199"/>
      <c r="O190" s="200"/>
      <c r="P190" s="200"/>
    </row>
    <row r="191" spans="1:16" s="186" customFormat="1">
      <c r="A191" s="240"/>
      <c r="B191" s="240"/>
      <c r="D191" s="217"/>
      <c r="E191" s="217"/>
      <c r="F191" s="219"/>
      <c r="G191" s="219"/>
      <c r="H191" s="233"/>
      <c r="I191" s="185"/>
      <c r="J191" s="185"/>
      <c r="L191" s="252"/>
      <c r="M191" s="198"/>
      <c r="N191" s="199"/>
      <c r="O191" s="200"/>
      <c r="P191" s="200"/>
    </row>
    <row r="192" spans="1:16" s="186" customFormat="1">
      <c r="A192" s="240"/>
      <c r="B192" s="240"/>
      <c r="D192" s="217"/>
      <c r="E192" s="217"/>
      <c r="F192" s="219"/>
      <c r="G192" s="219"/>
      <c r="H192" s="233"/>
      <c r="I192" s="185"/>
      <c r="J192" s="185"/>
      <c r="L192" s="252"/>
      <c r="M192" s="198"/>
      <c r="N192" s="199"/>
      <c r="O192" s="200"/>
      <c r="P192" s="200"/>
    </row>
    <row r="193" spans="1:16" s="186" customFormat="1">
      <c r="A193" s="240"/>
      <c r="B193" s="240"/>
      <c r="D193" s="217"/>
      <c r="E193" s="217"/>
      <c r="F193" s="219"/>
      <c r="G193" s="219"/>
      <c r="H193" s="233"/>
      <c r="I193" s="185"/>
      <c r="J193" s="185"/>
      <c r="L193" s="252"/>
      <c r="M193" s="198"/>
      <c r="N193" s="199"/>
      <c r="O193" s="200"/>
      <c r="P193" s="200"/>
    </row>
    <row r="194" spans="1:16" s="186" customFormat="1">
      <c r="A194" s="240"/>
      <c r="B194" s="240"/>
      <c r="D194" s="217"/>
      <c r="E194" s="217"/>
      <c r="F194" s="219"/>
      <c r="G194" s="219"/>
      <c r="H194" s="233"/>
      <c r="I194" s="185"/>
      <c r="J194" s="185"/>
      <c r="L194" s="252"/>
      <c r="M194" s="198"/>
      <c r="N194" s="199"/>
      <c r="O194" s="200"/>
      <c r="P194" s="200"/>
    </row>
    <row r="195" spans="1:16" s="186" customFormat="1">
      <c r="A195" s="240"/>
      <c r="B195" s="240"/>
      <c r="D195" s="217"/>
      <c r="E195" s="217"/>
      <c r="F195" s="219"/>
      <c r="G195" s="219"/>
      <c r="H195" s="233"/>
      <c r="I195" s="185"/>
      <c r="J195" s="185"/>
      <c r="L195" s="252"/>
      <c r="M195" s="198"/>
      <c r="N195" s="199"/>
      <c r="O195" s="200"/>
      <c r="P195" s="200"/>
    </row>
    <row r="196" spans="1:16" s="186" customFormat="1">
      <c r="A196" s="240"/>
      <c r="B196" s="240"/>
      <c r="D196" s="217"/>
      <c r="E196" s="217"/>
      <c r="F196" s="219"/>
      <c r="G196" s="219"/>
      <c r="H196" s="233"/>
      <c r="I196" s="185"/>
      <c r="J196" s="185"/>
      <c r="L196" s="252"/>
      <c r="M196" s="198"/>
      <c r="N196" s="199"/>
      <c r="O196" s="200"/>
      <c r="P196" s="200"/>
    </row>
    <row r="197" spans="1:16" s="186" customFormat="1">
      <c r="A197" s="240"/>
      <c r="B197" s="240"/>
      <c r="D197" s="217"/>
      <c r="E197" s="217"/>
      <c r="F197" s="219"/>
      <c r="G197" s="219"/>
      <c r="H197" s="233"/>
      <c r="I197" s="185"/>
      <c r="J197" s="185"/>
      <c r="L197" s="252"/>
      <c r="M197" s="198"/>
      <c r="N197" s="199"/>
      <c r="O197" s="200"/>
      <c r="P197" s="200"/>
    </row>
    <row r="198" spans="1:16" s="186" customFormat="1">
      <c r="A198" s="240"/>
      <c r="B198" s="240"/>
      <c r="D198" s="217"/>
      <c r="E198" s="217"/>
      <c r="F198" s="219"/>
      <c r="G198" s="219"/>
      <c r="H198" s="233"/>
      <c r="I198" s="185"/>
      <c r="J198" s="185"/>
      <c r="L198" s="252"/>
      <c r="M198" s="198"/>
      <c r="N198" s="199"/>
      <c r="O198" s="200"/>
      <c r="P198" s="200"/>
    </row>
    <row r="199" spans="1:16" s="186" customFormat="1">
      <c r="A199" s="240"/>
      <c r="B199" s="240"/>
      <c r="D199" s="217"/>
      <c r="E199" s="217"/>
      <c r="F199" s="219"/>
      <c r="G199" s="219"/>
      <c r="H199" s="233"/>
      <c r="I199" s="185"/>
      <c r="J199" s="185"/>
      <c r="L199" s="252"/>
      <c r="M199" s="198"/>
      <c r="N199" s="199"/>
      <c r="O199" s="200"/>
      <c r="P199" s="200"/>
    </row>
    <row r="200" spans="1:16" s="186" customFormat="1">
      <c r="A200" s="240"/>
      <c r="B200" s="240"/>
      <c r="D200" s="217"/>
      <c r="E200" s="217"/>
      <c r="F200" s="219"/>
      <c r="G200" s="219"/>
      <c r="H200" s="233"/>
      <c r="I200" s="185"/>
      <c r="J200" s="185"/>
      <c r="L200" s="252"/>
      <c r="M200" s="198"/>
      <c r="N200" s="199"/>
      <c r="O200" s="200"/>
      <c r="P200" s="200"/>
    </row>
    <row r="201" spans="1:16" s="186" customFormat="1">
      <c r="A201" s="240"/>
      <c r="B201" s="240"/>
      <c r="D201" s="217"/>
      <c r="E201" s="217"/>
      <c r="F201" s="219"/>
      <c r="G201" s="219"/>
      <c r="H201" s="233"/>
      <c r="I201" s="185"/>
      <c r="J201" s="185"/>
      <c r="L201" s="252"/>
      <c r="M201" s="198"/>
      <c r="N201" s="199"/>
      <c r="O201" s="200"/>
      <c r="P201" s="200"/>
    </row>
    <row r="202" spans="1:16" s="186" customFormat="1">
      <c r="A202" s="240"/>
      <c r="B202" s="240"/>
      <c r="D202" s="217"/>
      <c r="E202" s="217"/>
      <c r="F202" s="219"/>
      <c r="G202" s="219"/>
      <c r="H202" s="233"/>
      <c r="I202" s="185"/>
      <c r="J202" s="185"/>
      <c r="L202" s="252"/>
      <c r="M202" s="198"/>
      <c r="N202" s="199"/>
      <c r="O202" s="200"/>
      <c r="P202" s="200"/>
    </row>
    <row r="203" spans="1:16" s="186" customFormat="1">
      <c r="A203" s="240"/>
      <c r="B203" s="240"/>
      <c r="D203" s="217"/>
      <c r="E203" s="217"/>
      <c r="F203" s="219"/>
      <c r="G203" s="219"/>
      <c r="H203" s="233"/>
      <c r="I203" s="185"/>
      <c r="J203" s="185"/>
      <c r="L203" s="252"/>
      <c r="M203" s="198"/>
      <c r="N203" s="199"/>
      <c r="O203" s="200"/>
      <c r="P203" s="200"/>
    </row>
    <row r="204" spans="1:16" s="186" customFormat="1">
      <c r="A204" s="240"/>
      <c r="B204" s="240"/>
      <c r="D204" s="217"/>
      <c r="E204" s="217"/>
      <c r="F204" s="219"/>
      <c r="G204" s="219"/>
      <c r="H204" s="233"/>
      <c r="I204" s="185"/>
      <c r="J204" s="185"/>
      <c r="L204" s="252"/>
      <c r="M204" s="198"/>
      <c r="N204" s="199"/>
      <c r="O204" s="200"/>
      <c r="P204" s="200"/>
    </row>
    <row r="205" spans="1:16" s="186" customFormat="1">
      <c r="A205" s="240"/>
      <c r="B205" s="240"/>
      <c r="D205" s="217"/>
      <c r="E205" s="217"/>
      <c r="F205" s="219"/>
      <c r="G205" s="219"/>
      <c r="H205" s="233"/>
      <c r="I205" s="185"/>
      <c r="J205" s="185"/>
      <c r="L205" s="252"/>
      <c r="M205" s="198"/>
      <c r="N205" s="199"/>
      <c r="O205" s="200"/>
      <c r="P205" s="200"/>
    </row>
    <row r="206" spans="1:16" s="186" customFormat="1">
      <c r="A206" s="240"/>
      <c r="B206" s="240"/>
      <c r="D206" s="217"/>
      <c r="E206" s="217"/>
      <c r="F206" s="219"/>
      <c r="G206" s="219"/>
      <c r="H206" s="233"/>
      <c r="I206" s="185"/>
      <c r="J206" s="185"/>
      <c r="L206" s="252"/>
      <c r="M206" s="198"/>
      <c r="N206" s="199"/>
      <c r="O206" s="200"/>
      <c r="P206" s="200"/>
    </row>
    <row r="207" spans="1:16" s="186" customFormat="1">
      <c r="A207" s="240"/>
      <c r="B207" s="240"/>
      <c r="D207" s="217"/>
      <c r="E207" s="217"/>
      <c r="F207" s="219"/>
      <c r="G207" s="219"/>
      <c r="H207" s="233"/>
      <c r="I207" s="185"/>
      <c r="J207" s="185"/>
      <c r="L207" s="252"/>
      <c r="M207" s="198"/>
      <c r="N207" s="199"/>
      <c r="O207" s="200"/>
      <c r="P207" s="200"/>
    </row>
    <row r="208" spans="1:16" s="186" customFormat="1">
      <c r="A208" s="240"/>
      <c r="B208" s="240"/>
      <c r="D208" s="217"/>
      <c r="E208" s="217"/>
      <c r="F208" s="219"/>
      <c r="G208" s="219"/>
      <c r="H208" s="233"/>
      <c r="I208" s="185"/>
      <c r="J208" s="185"/>
      <c r="L208" s="252"/>
      <c r="M208" s="198"/>
      <c r="N208" s="199"/>
      <c r="O208" s="200"/>
      <c r="P208" s="200"/>
    </row>
    <row r="209" spans="1:16" s="186" customFormat="1">
      <c r="A209" s="240"/>
      <c r="B209" s="240"/>
      <c r="D209" s="217"/>
      <c r="E209" s="217"/>
      <c r="F209" s="219"/>
      <c r="G209" s="219"/>
      <c r="H209" s="233"/>
      <c r="I209" s="185"/>
      <c r="J209" s="185"/>
      <c r="L209" s="252"/>
      <c r="M209" s="198"/>
      <c r="N209" s="199"/>
      <c r="O209" s="200"/>
      <c r="P209" s="200"/>
    </row>
    <row r="210" spans="1:16" s="186" customFormat="1">
      <c r="A210" s="240"/>
      <c r="B210" s="240"/>
      <c r="D210" s="217"/>
      <c r="E210" s="217"/>
      <c r="F210" s="219"/>
      <c r="G210" s="219"/>
      <c r="H210" s="233"/>
      <c r="I210" s="185"/>
      <c r="J210" s="185"/>
      <c r="L210" s="252"/>
      <c r="M210" s="198"/>
      <c r="N210" s="199"/>
      <c r="O210" s="200"/>
      <c r="P210" s="200"/>
    </row>
    <row r="211" spans="1:16" s="186" customFormat="1">
      <c r="A211" s="240"/>
      <c r="B211" s="240"/>
      <c r="D211" s="217"/>
      <c r="E211" s="217"/>
      <c r="F211" s="219"/>
      <c r="G211" s="219"/>
      <c r="H211" s="233"/>
      <c r="I211" s="185"/>
      <c r="J211" s="185"/>
      <c r="L211" s="252"/>
      <c r="M211" s="198"/>
      <c r="N211" s="199"/>
      <c r="O211" s="200"/>
      <c r="P211" s="200"/>
    </row>
    <row r="212" spans="1:16" s="186" customFormat="1">
      <c r="A212" s="240"/>
      <c r="B212" s="240"/>
      <c r="D212" s="217"/>
      <c r="E212" s="217"/>
      <c r="F212" s="219"/>
      <c r="G212" s="219"/>
      <c r="H212" s="233"/>
      <c r="I212" s="185"/>
      <c r="J212" s="185"/>
      <c r="L212" s="252"/>
      <c r="M212" s="198"/>
      <c r="N212" s="199"/>
      <c r="O212" s="200"/>
      <c r="P212" s="200"/>
    </row>
    <row r="213" spans="1:16" s="186" customFormat="1">
      <c r="A213" s="240"/>
      <c r="B213" s="240"/>
      <c r="D213" s="217"/>
      <c r="E213" s="217"/>
      <c r="F213" s="219"/>
      <c r="G213" s="219"/>
      <c r="H213" s="233"/>
      <c r="I213" s="185"/>
      <c r="J213" s="185"/>
      <c r="L213" s="252"/>
      <c r="M213" s="198"/>
      <c r="N213" s="199"/>
      <c r="O213" s="200"/>
      <c r="P213" s="200"/>
    </row>
    <row r="214" spans="1:16" s="186" customFormat="1">
      <c r="A214" s="240"/>
      <c r="B214" s="240"/>
      <c r="D214" s="217"/>
      <c r="E214" s="217"/>
      <c r="F214" s="219"/>
      <c r="G214" s="219"/>
      <c r="H214" s="233"/>
      <c r="I214" s="185"/>
      <c r="J214" s="185"/>
      <c r="L214" s="252"/>
      <c r="M214" s="198"/>
      <c r="N214" s="199"/>
      <c r="O214" s="200"/>
      <c r="P214" s="200"/>
    </row>
    <row r="215" spans="1:16" s="186" customFormat="1">
      <c r="A215" s="240"/>
      <c r="B215" s="240"/>
      <c r="D215" s="217"/>
      <c r="E215" s="217"/>
      <c r="F215" s="219"/>
      <c r="G215" s="219"/>
      <c r="H215" s="233"/>
      <c r="I215" s="185"/>
      <c r="J215" s="185"/>
      <c r="L215" s="252"/>
      <c r="M215" s="198"/>
      <c r="N215" s="199"/>
      <c r="O215" s="200"/>
      <c r="P215" s="200"/>
    </row>
    <row r="216" spans="1:16" s="186" customFormat="1">
      <c r="A216" s="240"/>
      <c r="B216" s="240"/>
      <c r="D216" s="217"/>
      <c r="E216" s="217"/>
      <c r="F216" s="219"/>
      <c r="G216" s="219"/>
      <c r="H216" s="233"/>
      <c r="I216" s="185"/>
      <c r="J216" s="185"/>
      <c r="L216" s="252"/>
      <c r="M216" s="198"/>
      <c r="N216" s="199"/>
      <c r="O216" s="200"/>
      <c r="P216" s="200"/>
    </row>
    <row r="217" spans="1:16" s="186" customFormat="1">
      <c r="A217" s="240"/>
      <c r="B217" s="240"/>
      <c r="D217" s="217"/>
      <c r="E217" s="217"/>
      <c r="F217" s="219"/>
      <c r="G217" s="219"/>
      <c r="H217" s="233"/>
      <c r="I217" s="185"/>
      <c r="J217" s="185"/>
      <c r="L217" s="252"/>
      <c r="M217" s="198"/>
      <c r="N217" s="199"/>
      <c r="O217" s="200"/>
      <c r="P217" s="200"/>
    </row>
    <row r="218" spans="1:16" s="186" customFormat="1">
      <c r="A218" s="240"/>
      <c r="B218" s="240"/>
      <c r="D218" s="217"/>
      <c r="E218" s="217"/>
      <c r="F218" s="219"/>
      <c r="G218" s="219"/>
      <c r="H218" s="233"/>
      <c r="I218" s="185"/>
      <c r="J218" s="185"/>
      <c r="L218" s="252"/>
      <c r="M218" s="198"/>
      <c r="N218" s="199"/>
      <c r="O218" s="200"/>
      <c r="P218" s="200"/>
    </row>
    <row r="219" spans="1:16" s="186" customFormat="1">
      <c r="A219" s="240"/>
      <c r="B219" s="240"/>
      <c r="D219" s="217"/>
      <c r="E219" s="217"/>
      <c r="F219" s="219"/>
      <c r="G219" s="219"/>
      <c r="H219" s="233"/>
      <c r="I219" s="185"/>
      <c r="J219" s="185"/>
      <c r="L219" s="252"/>
      <c r="M219" s="198"/>
      <c r="N219" s="199"/>
      <c r="O219" s="200"/>
      <c r="P219" s="200"/>
    </row>
    <row r="220" spans="1:16" s="186" customFormat="1">
      <c r="A220" s="240"/>
      <c r="B220" s="240"/>
      <c r="D220" s="217"/>
      <c r="E220" s="217"/>
      <c r="F220" s="219"/>
      <c r="G220" s="219"/>
      <c r="H220" s="233"/>
      <c r="I220" s="185"/>
      <c r="J220" s="185"/>
      <c r="L220" s="252"/>
      <c r="M220" s="198"/>
      <c r="N220" s="199"/>
      <c r="O220" s="200"/>
      <c r="P220" s="200"/>
    </row>
    <row r="221" spans="1:16" s="186" customFormat="1">
      <c r="A221" s="240"/>
      <c r="B221" s="240"/>
      <c r="D221" s="217"/>
      <c r="E221" s="217"/>
      <c r="F221" s="219"/>
      <c r="G221" s="219"/>
      <c r="H221" s="233"/>
      <c r="I221" s="185"/>
      <c r="J221" s="185"/>
      <c r="L221" s="252"/>
      <c r="M221" s="198"/>
      <c r="N221" s="199"/>
      <c r="O221" s="200"/>
      <c r="P221" s="200"/>
    </row>
    <row r="222" spans="1:16" s="186" customFormat="1">
      <c r="A222" s="240"/>
      <c r="B222" s="240"/>
      <c r="D222" s="217"/>
      <c r="E222" s="217"/>
      <c r="F222" s="219"/>
      <c r="G222" s="219"/>
      <c r="H222" s="233"/>
      <c r="I222" s="185"/>
      <c r="J222" s="185"/>
      <c r="L222" s="252"/>
      <c r="M222" s="198"/>
      <c r="N222" s="199"/>
      <c r="O222" s="200"/>
      <c r="P222" s="200"/>
    </row>
    <row r="223" spans="1:16" s="186" customFormat="1">
      <c r="A223" s="240"/>
      <c r="B223" s="240"/>
      <c r="D223" s="217"/>
      <c r="E223" s="217"/>
      <c r="F223" s="219"/>
      <c r="G223" s="219"/>
      <c r="H223" s="233"/>
      <c r="I223" s="185"/>
      <c r="J223" s="185"/>
      <c r="L223" s="252"/>
      <c r="M223" s="198"/>
      <c r="N223" s="199"/>
      <c r="O223" s="200"/>
      <c r="P223" s="200"/>
    </row>
    <row r="224" spans="1:16" s="186" customFormat="1">
      <c r="A224" s="240"/>
      <c r="B224" s="240"/>
      <c r="D224" s="217"/>
      <c r="E224" s="217"/>
      <c r="F224" s="219"/>
      <c r="G224" s="219"/>
      <c r="H224" s="233"/>
      <c r="I224" s="185"/>
      <c r="J224" s="185"/>
      <c r="L224" s="252"/>
      <c r="M224" s="198"/>
      <c r="N224" s="199"/>
      <c r="O224" s="200"/>
      <c r="P224" s="200"/>
    </row>
    <row r="225" spans="1:16" s="186" customFormat="1">
      <c r="A225" s="240"/>
      <c r="B225" s="240"/>
      <c r="D225" s="217"/>
      <c r="E225" s="217"/>
      <c r="F225" s="219"/>
      <c r="G225" s="219"/>
      <c r="H225" s="233"/>
      <c r="I225" s="185"/>
      <c r="J225" s="185"/>
      <c r="L225" s="252"/>
      <c r="M225" s="198"/>
      <c r="N225" s="199"/>
      <c r="O225" s="200"/>
      <c r="P225" s="200"/>
    </row>
    <row r="226" spans="1:16" s="186" customFormat="1">
      <c r="A226" s="240"/>
      <c r="B226" s="240"/>
      <c r="D226" s="217"/>
      <c r="E226" s="217"/>
      <c r="F226" s="219"/>
      <c r="G226" s="219"/>
      <c r="H226" s="233"/>
      <c r="I226" s="185"/>
      <c r="J226" s="185"/>
      <c r="L226" s="252"/>
      <c r="M226" s="198"/>
      <c r="N226" s="199"/>
      <c r="O226" s="200"/>
      <c r="P226" s="200"/>
    </row>
    <row r="227" spans="1:16" s="186" customFormat="1">
      <c r="A227" s="240"/>
      <c r="B227" s="240"/>
      <c r="D227" s="217"/>
      <c r="E227" s="217"/>
      <c r="F227" s="219"/>
      <c r="G227" s="219"/>
      <c r="H227" s="233"/>
      <c r="I227" s="185"/>
      <c r="J227" s="185"/>
      <c r="L227" s="252"/>
      <c r="M227" s="198"/>
      <c r="N227" s="199"/>
      <c r="O227" s="200"/>
      <c r="P227" s="200"/>
    </row>
    <row r="228" spans="1:16" s="186" customFormat="1">
      <c r="A228" s="240"/>
      <c r="B228" s="240"/>
      <c r="D228" s="217"/>
      <c r="E228" s="217"/>
      <c r="F228" s="219"/>
      <c r="G228" s="219"/>
      <c r="H228" s="233"/>
      <c r="I228" s="185"/>
      <c r="J228" s="185"/>
      <c r="L228" s="252"/>
      <c r="M228" s="198"/>
      <c r="N228" s="199"/>
      <c r="O228" s="200"/>
      <c r="P228" s="200"/>
    </row>
    <row r="229" spans="1:16" s="186" customFormat="1">
      <c r="A229" s="240"/>
      <c r="B229" s="240"/>
      <c r="D229" s="217"/>
      <c r="E229" s="217"/>
      <c r="F229" s="219"/>
      <c r="G229" s="219"/>
      <c r="H229" s="233"/>
      <c r="I229" s="185"/>
      <c r="J229" s="185"/>
      <c r="L229" s="252"/>
      <c r="M229" s="198"/>
      <c r="N229" s="199"/>
      <c r="O229" s="200"/>
      <c r="P229" s="200"/>
    </row>
    <row r="230" spans="1:16" s="186" customFormat="1">
      <c r="A230" s="240"/>
      <c r="B230" s="240"/>
      <c r="D230" s="217"/>
      <c r="E230" s="217"/>
      <c r="F230" s="219"/>
      <c r="G230" s="219"/>
      <c r="H230" s="233"/>
      <c r="I230" s="185"/>
      <c r="J230" s="185"/>
      <c r="L230" s="252"/>
      <c r="M230" s="198"/>
      <c r="N230" s="199"/>
      <c r="O230" s="200"/>
      <c r="P230" s="200"/>
    </row>
    <row r="231" spans="1:16" s="186" customFormat="1">
      <c r="A231" s="240"/>
      <c r="B231" s="240"/>
      <c r="D231" s="217"/>
      <c r="E231" s="217"/>
      <c r="F231" s="219"/>
      <c r="G231" s="219"/>
      <c r="H231" s="233"/>
      <c r="I231" s="185"/>
      <c r="J231" s="185"/>
      <c r="L231" s="252"/>
      <c r="M231" s="198"/>
      <c r="N231" s="199"/>
      <c r="O231" s="200"/>
      <c r="P231" s="200"/>
    </row>
    <row r="232" spans="1:16" s="186" customFormat="1">
      <c r="A232" s="240"/>
      <c r="B232" s="240"/>
      <c r="D232" s="217"/>
      <c r="E232" s="217"/>
      <c r="F232" s="219"/>
      <c r="G232" s="219"/>
      <c r="H232" s="233"/>
      <c r="I232" s="185"/>
      <c r="J232" s="185"/>
      <c r="L232" s="252"/>
      <c r="M232" s="198"/>
      <c r="N232" s="199"/>
      <c r="O232" s="200"/>
      <c r="P232" s="200"/>
    </row>
    <row r="233" spans="1:16" s="186" customFormat="1">
      <c r="A233" s="240"/>
      <c r="B233" s="240"/>
      <c r="D233" s="217"/>
      <c r="E233" s="217"/>
      <c r="F233" s="219"/>
      <c r="G233" s="219"/>
      <c r="H233" s="233"/>
      <c r="I233" s="185"/>
      <c r="J233" s="185"/>
      <c r="L233" s="252"/>
      <c r="M233" s="198"/>
      <c r="N233" s="199"/>
      <c r="O233" s="200"/>
      <c r="P233" s="200"/>
    </row>
    <row r="234" spans="1:16" s="186" customFormat="1">
      <c r="A234" s="240"/>
      <c r="B234" s="240"/>
      <c r="D234" s="217"/>
      <c r="E234" s="217"/>
      <c r="F234" s="219"/>
      <c r="G234" s="219"/>
      <c r="H234" s="233"/>
      <c r="I234" s="185"/>
      <c r="J234" s="185"/>
      <c r="L234" s="252"/>
      <c r="M234" s="198"/>
      <c r="N234" s="199"/>
      <c r="O234" s="200"/>
      <c r="P234" s="200"/>
    </row>
    <row r="235" spans="1:16" s="186" customFormat="1">
      <c r="A235" s="240"/>
      <c r="B235" s="240"/>
      <c r="D235" s="217"/>
      <c r="E235" s="217"/>
      <c r="F235" s="219"/>
      <c r="G235" s="219"/>
      <c r="H235" s="233"/>
      <c r="I235" s="185"/>
      <c r="J235" s="185"/>
      <c r="L235" s="252"/>
      <c r="M235" s="198"/>
      <c r="N235" s="199"/>
      <c r="O235" s="200"/>
      <c r="P235" s="200"/>
    </row>
    <row r="236" spans="1:16" s="186" customFormat="1">
      <c r="A236" s="240"/>
      <c r="B236" s="240"/>
      <c r="D236" s="217"/>
      <c r="E236" s="217"/>
      <c r="F236" s="219"/>
      <c r="G236" s="219"/>
      <c r="H236" s="233"/>
      <c r="I236" s="185"/>
      <c r="J236" s="185"/>
      <c r="L236" s="252"/>
      <c r="M236" s="198"/>
      <c r="N236" s="199"/>
      <c r="O236" s="200"/>
      <c r="P236" s="200"/>
    </row>
    <row r="237" spans="1:16" s="186" customFormat="1">
      <c r="A237" s="240"/>
      <c r="B237" s="240"/>
      <c r="D237" s="217"/>
      <c r="E237" s="217"/>
      <c r="F237" s="219"/>
      <c r="G237" s="219"/>
      <c r="H237" s="233"/>
      <c r="I237" s="185"/>
      <c r="J237" s="185"/>
      <c r="L237" s="252"/>
      <c r="M237" s="198"/>
      <c r="N237" s="199"/>
      <c r="O237" s="200"/>
      <c r="P237" s="200"/>
    </row>
    <row r="238" spans="1:16" s="186" customFormat="1">
      <c r="A238" s="240"/>
      <c r="B238" s="240"/>
      <c r="D238" s="217"/>
      <c r="E238" s="217"/>
      <c r="F238" s="219"/>
      <c r="G238" s="219"/>
      <c r="H238" s="233"/>
      <c r="I238" s="185"/>
      <c r="J238" s="185"/>
      <c r="L238" s="252"/>
      <c r="M238" s="198"/>
      <c r="N238" s="199"/>
      <c r="O238" s="200"/>
      <c r="P238" s="200"/>
    </row>
    <row r="239" spans="1:16" s="186" customFormat="1">
      <c r="A239" s="240"/>
      <c r="B239" s="240"/>
      <c r="D239" s="217"/>
      <c r="E239" s="217"/>
      <c r="F239" s="219"/>
      <c r="G239" s="219"/>
      <c r="H239" s="233"/>
      <c r="I239" s="185"/>
      <c r="J239" s="185"/>
      <c r="L239" s="252"/>
      <c r="M239" s="198"/>
      <c r="N239" s="199"/>
      <c r="O239" s="200"/>
      <c r="P239" s="200"/>
    </row>
    <row r="240" spans="1:16" s="186" customFormat="1">
      <c r="A240" s="240"/>
      <c r="B240" s="240"/>
      <c r="D240" s="217"/>
      <c r="E240" s="217"/>
      <c r="F240" s="219"/>
      <c r="G240" s="219"/>
      <c r="H240" s="233"/>
      <c r="I240" s="185"/>
      <c r="J240" s="185"/>
      <c r="L240" s="252"/>
      <c r="M240" s="198"/>
      <c r="N240" s="199"/>
      <c r="O240" s="200"/>
      <c r="P240" s="200"/>
    </row>
    <row r="241" spans="1:16" s="186" customFormat="1">
      <c r="A241" s="240"/>
      <c r="B241" s="240"/>
      <c r="D241" s="217"/>
      <c r="E241" s="217"/>
      <c r="F241" s="219"/>
      <c r="G241" s="219"/>
      <c r="H241" s="233"/>
      <c r="I241" s="185"/>
      <c r="J241" s="185"/>
      <c r="L241" s="252"/>
      <c r="M241" s="198"/>
      <c r="N241" s="199"/>
      <c r="O241" s="200"/>
      <c r="P241" s="200"/>
    </row>
    <row r="242" spans="1:16" s="186" customFormat="1">
      <c r="A242" s="240"/>
      <c r="B242" s="240"/>
      <c r="D242" s="217"/>
      <c r="E242" s="217"/>
      <c r="F242" s="219"/>
      <c r="G242" s="219"/>
      <c r="H242" s="233"/>
      <c r="I242" s="185"/>
      <c r="J242" s="185"/>
      <c r="L242" s="252"/>
      <c r="M242" s="198"/>
      <c r="N242" s="199"/>
      <c r="O242" s="200"/>
      <c r="P242" s="200"/>
    </row>
    <row r="243" spans="1:16" s="186" customFormat="1">
      <c r="A243" s="240"/>
      <c r="B243" s="240"/>
      <c r="D243" s="217"/>
      <c r="E243" s="217"/>
      <c r="F243" s="219"/>
      <c r="G243" s="219"/>
      <c r="H243" s="233"/>
      <c r="I243" s="185"/>
      <c r="J243" s="185"/>
      <c r="L243" s="252"/>
      <c r="M243" s="198"/>
      <c r="N243" s="199"/>
      <c r="O243" s="200"/>
      <c r="P243" s="200"/>
    </row>
    <row r="244" spans="1:16" s="186" customFormat="1">
      <c r="A244" s="240"/>
      <c r="B244" s="240"/>
      <c r="D244" s="217"/>
      <c r="E244" s="217"/>
      <c r="F244" s="219"/>
      <c r="G244" s="219"/>
      <c r="H244" s="233"/>
      <c r="I244" s="185"/>
      <c r="J244" s="185"/>
      <c r="L244" s="252"/>
      <c r="M244" s="198"/>
      <c r="N244" s="199"/>
      <c r="O244" s="200"/>
      <c r="P244" s="200"/>
    </row>
    <row r="245" spans="1:16" s="186" customFormat="1">
      <c r="A245" s="240"/>
      <c r="B245" s="240"/>
      <c r="D245" s="217"/>
      <c r="E245" s="217"/>
      <c r="F245" s="219"/>
      <c r="G245" s="219"/>
      <c r="H245" s="233"/>
      <c r="I245" s="185"/>
      <c r="J245" s="185"/>
      <c r="L245" s="252"/>
      <c r="M245" s="198"/>
      <c r="N245" s="199"/>
      <c r="O245" s="200"/>
      <c r="P245" s="200"/>
    </row>
    <row r="246" spans="1:16" s="186" customFormat="1">
      <c r="A246" s="240"/>
      <c r="B246" s="240"/>
      <c r="D246" s="217"/>
      <c r="E246" s="217"/>
      <c r="F246" s="219"/>
      <c r="G246" s="219"/>
      <c r="H246" s="233"/>
      <c r="I246" s="185"/>
      <c r="J246" s="185"/>
      <c r="L246" s="252"/>
      <c r="M246" s="198"/>
      <c r="N246" s="199"/>
      <c r="O246" s="200"/>
      <c r="P246" s="200"/>
    </row>
    <row r="247" spans="1:16" s="186" customFormat="1">
      <c r="A247" s="240"/>
      <c r="B247" s="240"/>
      <c r="D247" s="217"/>
      <c r="E247" s="217"/>
      <c r="F247" s="219"/>
      <c r="G247" s="219"/>
      <c r="H247" s="233"/>
      <c r="I247" s="185"/>
      <c r="J247" s="185"/>
      <c r="L247" s="252"/>
      <c r="M247" s="198"/>
      <c r="N247" s="199"/>
      <c r="O247" s="200"/>
      <c r="P247" s="200"/>
    </row>
    <row r="248" spans="1:16" s="186" customFormat="1">
      <c r="A248" s="240"/>
      <c r="B248" s="240"/>
      <c r="D248" s="217"/>
      <c r="E248" s="217"/>
      <c r="F248" s="219"/>
      <c r="G248" s="219"/>
      <c r="H248" s="233"/>
      <c r="I248" s="185"/>
      <c r="J248" s="185"/>
      <c r="L248" s="252"/>
      <c r="M248" s="198"/>
      <c r="N248" s="199"/>
      <c r="O248" s="200"/>
      <c r="P248" s="200"/>
    </row>
    <row r="249" spans="1:16" s="186" customFormat="1">
      <c r="A249" s="240"/>
      <c r="B249" s="240"/>
      <c r="D249" s="217"/>
      <c r="E249" s="217"/>
      <c r="F249" s="219"/>
      <c r="G249" s="219"/>
      <c r="H249" s="233"/>
      <c r="I249" s="185"/>
      <c r="J249" s="185"/>
      <c r="L249" s="252"/>
      <c r="M249" s="198"/>
      <c r="N249" s="199"/>
      <c r="O249" s="200"/>
      <c r="P249" s="200"/>
    </row>
    <row r="250" spans="1:16" s="186" customFormat="1">
      <c r="A250" s="240"/>
      <c r="B250" s="240"/>
      <c r="D250" s="217"/>
      <c r="E250" s="217"/>
      <c r="F250" s="219"/>
      <c r="G250" s="219"/>
      <c r="H250" s="233"/>
      <c r="I250" s="185"/>
      <c r="J250" s="185"/>
      <c r="L250" s="252"/>
      <c r="M250" s="198"/>
      <c r="N250" s="199"/>
      <c r="O250" s="200"/>
      <c r="P250" s="200"/>
    </row>
    <row r="251" spans="1:16" s="186" customFormat="1">
      <c r="A251" s="240"/>
      <c r="B251" s="240"/>
      <c r="D251" s="217"/>
      <c r="E251" s="217"/>
      <c r="F251" s="219"/>
      <c r="G251" s="219"/>
      <c r="H251" s="233"/>
      <c r="I251" s="185"/>
      <c r="J251" s="185"/>
      <c r="L251" s="252"/>
      <c r="M251" s="198"/>
      <c r="N251" s="199"/>
      <c r="O251" s="200"/>
      <c r="P251" s="200"/>
    </row>
    <row r="252" spans="1:16" s="186" customFormat="1">
      <c r="A252" s="240"/>
      <c r="B252" s="240"/>
      <c r="D252" s="217"/>
      <c r="E252" s="217"/>
      <c r="F252" s="219"/>
      <c r="G252" s="219"/>
      <c r="H252" s="233"/>
      <c r="I252" s="185"/>
      <c r="J252" s="185"/>
      <c r="L252" s="252"/>
      <c r="M252" s="198"/>
      <c r="N252" s="199"/>
      <c r="O252" s="200"/>
      <c r="P252" s="200"/>
    </row>
    <row r="253" spans="1:16" s="186" customFormat="1">
      <c r="A253" s="240"/>
      <c r="B253" s="240"/>
      <c r="D253" s="217"/>
      <c r="E253" s="217"/>
      <c r="F253" s="219"/>
      <c r="G253" s="219"/>
      <c r="H253" s="233"/>
      <c r="I253" s="185"/>
      <c r="J253" s="185"/>
      <c r="L253" s="252"/>
      <c r="M253" s="198"/>
      <c r="N253" s="199"/>
      <c r="O253" s="200"/>
      <c r="P253" s="200"/>
    </row>
    <row r="254" spans="1:16" s="186" customFormat="1">
      <c r="A254" s="240"/>
      <c r="B254" s="240"/>
      <c r="D254" s="217"/>
      <c r="E254" s="217"/>
      <c r="F254" s="219"/>
      <c r="G254" s="219"/>
      <c r="H254" s="233"/>
      <c r="I254" s="185"/>
      <c r="J254" s="185"/>
      <c r="L254" s="252"/>
      <c r="M254" s="198"/>
      <c r="N254" s="199"/>
      <c r="O254" s="200"/>
      <c r="P254" s="200"/>
    </row>
    <row r="255" spans="1:16" s="186" customFormat="1">
      <c r="A255" s="240"/>
      <c r="B255" s="240"/>
      <c r="D255" s="217"/>
      <c r="E255" s="217"/>
      <c r="F255" s="219"/>
      <c r="G255" s="219"/>
      <c r="H255" s="233"/>
      <c r="I255" s="185"/>
      <c r="J255" s="185"/>
      <c r="L255" s="252"/>
      <c r="M255" s="198"/>
      <c r="N255" s="199"/>
      <c r="O255" s="200"/>
      <c r="P255" s="200"/>
    </row>
    <row r="256" spans="1:16" s="186" customFormat="1">
      <c r="A256" s="240"/>
      <c r="B256" s="240"/>
      <c r="D256" s="217"/>
      <c r="E256" s="217"/>
      <c r="F256" s="219"/>
      <c r="G256" s="219"/>
      <c r="H256" s="233"/>
      <c r="I256" s="185"/>
      <c r="J256" s="185"/>
      <c r="L256" s="252"/>
      <c r="M256" s="198"/>
      <c r="N256" s="199"/>
      <c r="O256" s="200"/>
      <c r="P256" s="200"/>
    </row>
    <row r="257" spans="1:16" s="186" customFormat="1">
      <c r="A257" s="240"/>
      <c r="B257" s="240"/>
      <c r="D257" s="217"/>
      <c r="E257" s="217"/>
      <c r="F257" s="219"/>
      <c r="G257" s="219"/>
      <c r="H257" s="233"/>
      <c r="I257" s="185"/>
      <c r="J257" s="185"/>
      <c r="L257" s="252"/>
      <c r="M257" s="198"/>
      <c r="N257" s="199"/>
      <c r="O257" s="200"/>
      <c r="P257" s="200"/>
    </row>
    <row r="258" spans="1:16" s="186" customFormat="1">
      <c r="A258" s="240"/>
      <c r="B258" s="240"/>
      <c r="D258" s="217"/>
      <c r="E258" s="217"/>
      <c r="F258" s="219"/>
      <c r="G258" s="219"/>
      <c r="H258" s="233"/>
      <c r="I258" s="185"/>
      <c r="J258" s="185"/>
      <c r="L258" s="252"/>
      <c r="M258" s="198"/>
      <c r="N258" s="199"/>
      <c r="O258" s="200"/>
      <c r="P258" s="200"/>
    </row>
    <row r="259" spans="1:16" s="186" customFormat="1">
      <c r="A259" s="240"/>
      <c r="B259" s="240"/>
      <c r="D259" s="217"/>
      <c r="E259" s="217"/>
      <c r="F259" s="219"/>
      <c r="G259" s="219"/>
      <c r="H259" s="233"/>
      <c r="I259" s="185"/>
      <c r="J259" s="185"/>
      <c r="L259" s="252"/>
      <c r="M259" s="198"/>
      <c r="N259" s="199"/>
      <c r="O259" s="200"/>
      <c r="P259" s="200"/>
    </row>
    <row r="260" spans="1:16" s="186" customFormat="1">
      <c r="A260" s="240"/>
      <c r="B260" s="240"/>
      <c r="D260" s="217"/>
      <c r="E260" s="217"/>
      <c r="F260" s="219"/>
      <c r="G260" s="219"/>
      <c r="H260" s="233"/>
      <c r="I260" s="185"/>
      <c r="J260" s="185"/>
      <c r="L260" s="252"/>
      <c r="M260" s="198"/>
      <c r="N260" s="199"/>
      <c r="O260" s="200"/>
      <c r="P260" s="200"/>
    </row>
    <row r="261" spans="1:16" s="186" customFormat="1">
      <c r="A261" s="240"/>
      <c r="B261" s="240"/>
      <c r="D261" s="217"/>
      <c r="E261" s="217"/>
      <c r="F261" s="219"/>
      <c r="G261" s="219"/>
      <c r="H261" s="233"/>
      <c r="I261" s="185"/>
      <c r="J261" s="185"/>
      <c r="L261" s="252"/>
      <c r="M261" s="198"/>
      <c r="N261" s="199"/>
      <c r="O261" s="200"/>
      <c r="P261" s="200"/>
    </row>
    <row r="262" spans="1:16" s="186" customFormat="1">
      <c r="A262" s="240"/>
      <c r="B262" s="240"/>
      <c r="D262" s="217"/>
      <c r="E262" s="217"/>
      <c r="F262" s="219"/>
      <c r="G262" s="219"/>
      <c r="H262" s="233"/>
      <c r="I262" s="185"/>
      <c r="J262" s="185"/>
      <c r="L262" s="252"/>
      <c r="M262" s="198"/>
      <c r="N262" s="199"/>
      <c r="O262" s="200"/>
      <c r="P262" s="200"/>
    </row>
    <row r="263" spans="1:16" s="186" customFormat="1">
      <c r="A263" s="240"/>
      <c r="B263" s="240"/>
      <c r="D263" s="217"/>
      <c r="E263" s="217"/>
      <c r="F263" s="219"/>
      <c r="G263" s="219"/>
      <c r="H263" s="233"/>
      <c r="I263" s="185"/>
      <c r="J263" s="185"/>
      <c r="L263" s="252"/>
      <c r="M263" s="198"/>
      <c r="N263" s="199"/>
      <c r="O263" s="200"/>
      <c r="P263" s="200"/>
    </row>
    <row r="264" spans="1:16" s="186" customFormat="1">
      <c r="A264" s="240"/>
      <c r="B264" s="240"/>
      <c r="D264" s="217"/>
      <c r="E264" s="217"/>
      <c r="F264" s="219"/>
      <c r="G264" s="219"/>
      <c r="H264" s="233"/>
      <c r="I264" s="185"/>
      <c r="J264" s="185"/>
      <c r="L264" s="252"/>
      <c r="M264" s="198"/>
      <c r="N264" s="199"/>
      <c r="O264" s="200"/>
      <c r="P264" s="200"/>
    </row>
    <row r="265" spans="1:16" s="186" customFormat="1">
      <c r="A265" s="240"/>
      <c r="B265" s="240"/>
      <c r="D265" s="217"/>
      <c r="E265" s="217"/>
      <c r="F265" s="219"/>
      <c r="G265" s="219"/>
      <c r="H265" s="233"/>
      <c r="I265" s="185"/>
      <c r="J265" s="185"/>
      <c r="L265" s="252"/>
      <c r="M265" s="198"/>
      <c r="N265" s="199"/>
      <c r="O265" s="200"/>
      <c r="P265" s="200"/>
    </row>
    <row r="266" spans="1:16" s="186" customFormat="1">
      <c r="A266" s="240"/>
      <c r="B266" s="240"/>
      <c r="D266" s="217"/>
      <c r="E266" s="217"/>
      <c r="F266" s="219"/>
      <c r="G266" s="219"/>
      <c r="H266" s="233"/>
      <c r="I266" s="185"/>
      <c r="J266" s="185"/>
      <c r="L266" s="252"/>
      <c r="M266" s="198"/>
      <c r="N266" s="199"/>
      <c r="O266" s="200"/>
      <c r="P266" s="200"/>
    </row>
    <row r="267" spans="1:16" s="186" customFormat="1">
      <c r="A267" s="240"/>
      <c r="B267" s="240"/>
      <c r="D267" s="217"/>
      <c r="E267" s="217"/>
      <c r="F267" s="219"/>
      <c r="G267" s="219"/>
      <c r="H267" s="233"/>
      <c r="I267" s="185"/>
      <c r="J267" s="185"/>
      <c r="L267" s="252"/>
      <c r="M267" s="198"/>
      <c r="N267" s="199"/>
      <c r="O267" s="200"/>
      <c r="P267" s="200"/>
    </row>
    <row r="268" spans="1:16" s="186" customFormat="1">
      <c r="A268" s="240"/>
      <c r="B268" s="240"/>
      <c r="D268" s="217"/>
      <c r="E268" s="217"/>
      <c r="F268" s="219"/>
      <c r="G268" s="219"/>
      <c r="H268" s="233"/>
      <c r="I268" s="185"/>
      <c r="J268" s="185"/>
      <c r="L268" s="252"/>
      <c r="M268" s="198"/>
      <c r="N268" s="199"/>
      <c r="O268" s="200"/>
      <c r="P268" s="200"/>
    </row>
    <row r="269" spans="1:16" s="186" customFormat="1">
      <c r="A269" s="240"/>
      <c r="B269" s="240"/>
      <c r="D269" s="217"/>
      <c r="E269" s="217"/>
      <c r="F269" s="219"/>
      <c r="G269" s="219"/>
      <c r="H269" s="233"/>
      <c r="I269" s="185"/>
      <c r="J269" s="185"/>
      <c r="L269" s="252"/>
      <c r="M269" s="198"/>
      <c r="N269" s="199"/>
      <c r="O269" s="200"/>
      <c r="P269" s="200"/>
    </row>
    <row r="270" spans="1:16" s="186" customFormat="1">
      <c r="A270" s="240"/>
      <c r="B270" s="240"/>
      <c r="D270" s="217"/>
      <c r="E270" s="217"/>
      <c r="F270" s="219"/>
      <c r="G270" s="219"/>
      <c r="H270" s="233"/>
      <c r="I270" s="185"/>
      <c r="J270" s="185"/>
      <c r="L270" s="252"/>
      <c r="M270" s="198"/>
      <c r="N270" s="199"/>
      <c r="O270" s="200"/>
      <c r="P270" s="200"/>
    </row>
    <row r="271" spans="1:16" s="186" customFormat="1">
      <c r="A271" s="240"/>
      <c r="B271" s="240"/>
      <c r="D271" s="217"/>
      <c r="E271" s="217"/>
      <c r="F271" s="219"/>
      <c r="G271" s="219"/>
      <c r="H271" s="233"/>
      <c r="I271" s="185"/>
      <c r="J271" s="185"/>
      <c r="L271" s="252"/>
      <c r="M271" s="198"/>
      <c r="N271" s="199"/>
      <c r="O271" s="200"/>
      <c r="P271" s="200"/>
    </row>
    <row r="272" spans="1:16" s="186" customFormat="1">
      <c r="A272" s="240"/>
      <c r="B272" s="240"/>
      <c r="D272" s="217"/>
      <c r="E272" s="217"/>
      <c r="F272" s="219"/>
      <c r="G272" s="219"/>
      <c r="H272" s="233"/>
      <c r="I272" s="185"/>
      <c r="J272" s="185"/>
      <c r="L272" s="252"/>
      <c r="M272" s="198"/>
      <c r="N272" s="199"/>
      <c r="O272" s="200"/>
      <c r="P272" s="200"/>
    </row>
    <row r="273" spans="1:16" s="186" customFormat="1">
      <c r="A273" s="240"/>
      <c r="B273" s="240"/>
      <c r="D273" s="217"/>
      <c r="E273" s="217"/>
      <c r="F273" s="219"/>
      <c r="G273" s="219"/>
      <c r="H273" s="233"/>
      <c r="I273" s="185"/>
      <c r="J273" s="185"/>
      <c r="L273" s="252"/>
      <c r="M273" s="198"/>
      <c r="N273" s="199"/>
      <c r="O273" s="200"/>
      <c r="P273" s="200"/>
    </row>
    <row r="274" spans="1:16" s="186" customFormat="1">
      <c r="A274" s="240"/>
      <c r="B274" s="240"/>
      <c r="D274" s="217"/>
      <c r="E274" s="217"/>
      <c r="F274" s="219"/>
      <c r="G274" s="219"/>
      <c r="H274" s="233"/>
      <c r="I274" s="185"/>
      <c r="J274" s="185"/>
      <c r="L274" s="252"/>
      <c r="M274" s="198"/>
      <c r="N274" s="199"/>
      <c r="O274" s="200"/>
      <c r="P274" s="200"/>
    </row>
    <row r="275" spans="1:16" s="186" customFormat="1">
      <c r="A275" s="240"/>
      <c r="B275" s="240"/>
      <c r="D275" s="217"/>
      <c r="E275" s="217"/>
      <c r="F275" s="219"/>
      <c r="G275" s="219"/>
      <c r="H275" s="233"/>
      <c r="I275" s="185"/>
      <c r="J275" s="185"/>
      <c r="L275" s="252"/>
      <c r="M275" s="198"/>
      <c r="N275" s="199"/>
      <c r="O275" s="200"/>
      <c r="P275" s="200"/>
    </row>
    <row r="276" spans="1:16" s="186" customFormat="1">
      <c r="A276" s="240"/>
      <c r="B276" s="240"/>
      <c r="D276" s="217"/>
      <c r="E276" s="217"/>
      <c r="F276" s="219"/>
      <c r="G276" s="219"/>
      <c r="H276" s="233"/>
      <c r="I276" s="185"/>
      <c r="J276" s="185"/>
      <c r="L276" s="252"/>
      <c r="M276" s="198"/>
      <c r="N276" s="199"/>
      <c r="O276" s="200"/>
      <c r="P276" s="200"/>
    </row>
    <row r="277" spans="1:16" s="186" customFormat="1">
      <c r="A277" s="240"/>
      <c r="B277" s="240"/>
      <c r="D277" s="217"/>
      <c r="E277" s="217"/>
      <c r="F277" s="219"/>
      <c r="G277" s="219"/>
      <c r="H277" s="233"/>
      <c r="I277" s="185"/>
      <c r="J277" s="185"/>
      <c r="L277" s="252"/>
      <c r="M277" s="198"/>
      <c r="N277" s="199"/>
      <c r="O277" s="200"/>
      <c r="P277" s="200"/>
    </row>
    <row r="278" spans="1:16" s="186" customFormat="1">
      <c r="A278" s="240"/>
      <c r="B278" s="240"/>
      <c r="D278" s="217"/>
      <c r="E278" s="217"/>
      <c r="F278" s="219"/>
      <c r="G278" s="219"/>
      <c r="H278" s="233"/>
      <c r="I278" s="185"/>
      <c r="J278" s="185"/>
      <c r="L278" s="252"/>
      <c r="M278" s="198"/>
      <c r="N278" s="199"/>
      <c r="O278" s="200"/>
      <c r="P278" s="200"/>
    </row>
    <row r="279" spans="1:16" s="186" customFormat="1">
      <c r="A279" s="240"/>
      <c r="B279" s="240"/>
      <c r="D279" s="217"/>
      <c r="E279" s="217"/>
      <c r="F279" s="219"/>
      <c r="G279" s="219"/>
      <c r="H279" s="233"/>
      <c r="I279" s="185"/>
      <c r="J279" s="185"/>
      <c r="L279" s="252"/>
      <c r="M279" s="198"/>
      <c r="N279" s="199"/>
      <c r="O279" s="200"/>
      <c r="P279" s="200"/>
    </row>
    <row r="280" spans="1:16" s="186" customFormat="1">
      <c r="A280" s="240"/>
      <c r="B280" s="240"/>
      <c r="D280" s="217"/>
      <c r="E280" s="217"/>
      <c r="F280" s="219"/>
      <c r="G280" s="219"/>
      <c r="H280" s="233"/>
      <c r="I280" s="185"/>
      <c r="J280" s="185"/>
      <c r="L280" s="252"/>
      <c r="M280" s="198"/>
      <c r="N280" s="199"/>
      <c r="O280" s="200"/>
      <c r="P280" s="200"/>
    </row>
    <row r="281" spans="1:16" s="186" customFormat="1">
      <c r="A281" s="240"/>
      <c r="B281" s="240"/>
      <c r="D281" s="217"/>
      <c r="E281" s="217"/>
      <c r="F281" s="219"/>
      <c r="G281" s="219"/>
      <c r="H281" s="233"/>
      <c r="I281" s="185"/>
      <c r="J281" s="185"/>
      <c r="L281" s="252"/>
      <c r="M281" s="198"/>
      <c r="N281" s="199"/>
      <c r="O281" s="200"/>
      <c r="P281" s="200"/>
    </row>
    <row r="282" spans="1:16" s="186" customFormat="1">
      <c r="A282" s="240"/>
      <c r="B282" s="240"/>
      <c r="D282" s="217"/>
      <c r="E282" s="217"/>
      <c r="F282" s="219"/>
      <c r="G282" s="219"/>
      <c r="H282" s="233"/>
      <c r="I282" s="185"/>
      <c r="J282" s="185"/>
      <c r="L282" s="252"/>
      <c r="M282" s="198"/>
      <c r="N282" s="199"/>
      <c r="O282" s="200"/>
      <c r="P282" s="200"/>
    </row>
    <row r="283" spans="1:16" s="186" customFormat="1">
      <c r="A283" s="240"/>
      <c r="B283" s="240"/>
      <c r="D283" s="217"/>
      <c r="E283" s="217"/>
      <c r="F283" s="219"/>
      <c r="G283" s="219"/>
      <c r="H283" s="233"/>
      <c r="I283" s="185"/>
      <c r="J283" s="185"/>
      <c r="L283" s="252"/>
      <c r="M283" s="198"/>
      <c r="N283" s="199"/>
      <c r="O283" s="200"/>
      <c r="P283" s="200"/>
    </row>
    <row r="284" spans="1:16" s="186" customFormat="1">
      <c r="A284" s="240"/>
      <c r="B284" s="240"/>
      <c r="D284" s="217"/>
      <c r="E284" s="217"/>
      <c r="F284" s="219"/>
      <c r="G284" s="219"/>
      <c r="H284" s="233"/>
      <c r="I284" s="185"/>
      <c r="J284" s="185"/>
      <c r="L284" s="252"/>
      <c r="M284" s="198"/>
      <c r="N284" s="199"/>
      <c r="O284" s="200"/>
      <c r="P284" s="200"/>
    </row>
    <row r="285" spans="1:16" s="186" customFormat="1">
      <c r="A285" s="240"/>
      <c r="B285" s="240"/>
      <c r="D285" s="217"/>
      <c r="E285" s="217"/>
      <c r="F285" s="219"/>
      <c r="G285" s="219"/>
      <c r="H285" s="233"/>
      <c r="I285" s="185"/>
      <c r="J285" s="185"/>
      <c r="L285" s="252"/>
      <c r="M285" s="198"/>
      <c r="N285" s="199"/>
      <c r="O285" s="200"/>
      <c r="P285" s="200"/>
    </row>
    <row r="286" spans="1:16" s="186" customFormat="1">
      <c r="A286" s="240"/>
      <c r="B286" s="240"/>
      <c r="D286" s="217"/>
      <c r="E286" s="217"/>
      <c r="F286" s="219"/>
      <c r="G286" s="219"/>
      <c r="H286" s="233"/>
      <c r="I286" s="185"/>
      <c r="J286" s="185"/>
      <c r="L286" s="252"/>
      <c r="M286" s="198"/>
      <c r="N286" s="199"/>
      <c r="O286" s="200"/>
      <c r="P286" s="200"/>
    </row>
    <row r="287" spans="1:16" s="186" customFormat="1">
      <c r="A287" s="240"/>
      <c r="B287" s="240"/>
      <c r="D287" s="217"/>
      <c r="E287" s="217"/>
      <c r="F287" s="219"/>
      <c r="G287" s="219"/>
      <c r="H287" s="233"/>
      <c r="I287" s="185"/>
      <c r="J287" s="185"/>
      <c r="L287" s="252"/>
      <c r="M287" s="198"/>
      <c r="N287" s="199"/>
      <c r="O287" s="200"/>
      <c r="P287" s="200"/>
    </row>
    <row r="288" spans="1:16" s="186" customFormat="1">
      <c r="A288" s="240"/>
      <c r="B288" s="240"/>
      <c r="D288" s="217"/>
      <c r="E288" s="217"/>
      <c r="F288" s="219"/>
      <c r="G288" s="219"/>
      <c r="H288" s="233"/>
      <c r="I288" s="185"/>
      <c r="J288" s="185"/>
      <c r="L288" s="252"/>
      <c r="M288" s="198"/>
      <c r="N288" s="199"/>
      <c r="O288" s="200"/>
      <c r="P288" s="200"/>
    </row>
    <row r="289" spans="1:16" s="186" customFormat="1">
      <c r="A289" s="240"/>
      <c r="B289" s="240"/>
      <c r="D289" s="217"/>
      <c r="E289" s="217"/>
      <c r="F289" s="219"/>
      <c r="G289" s="219"/>
      <c r="H289" s="233"/>
      <c r="I289" s="185"/>
      <c r="J289" s="185"/>
      <c r="L289" s="252"/>
      <c r="M289" s="198"/>
      <c r="N289" s="199"/>
      <c r="O289" s="200"/>
      <c r="P289" s="200"/>
    </row>
    <row r="290" spans="1:16" s="186" customFormat="1">
      <c r="A290" s="240"/>
      <c r="B290" s="240"/>
      <c r="D290" s="217"/>
      <c r="E290" s="217"/>
      <c r="F290" s="219"/>
      <c r="G290" s="219"/>
      <c r="H290" s="233"/>
      <c r="I290" s="185"/>
      <c r="J290" s="185"/>
      <c r="L290" s="252"/>
      <c r="M290" s="198"/>
      <c r="N290" s="199"/>
      <c r="O290" s="200"/>
      <c r="P290" s="200"/>
    </row>
    <row r="291" spans="1:16" s="186" customFormat="1">
      <c r="A291" s="240"/>
      <c r="B291" s="240"/>
      <c r="D291" s="217"/>
      <c r="E291" s="217"/>
      <c r="F291" s="219"/>
      <c r="G291" s="219"/>
      <c r="H291" s="233"/>
      <c r="I291" s="185"/>
      <c r="J291" s="185"/>
      <c r="L291" s="252"/>
      <c r="M291" s="198"/>
      <c r="N291" s="199"/>
      <c r="O291" s="200"/>
      <c r="P291" s="200"/>
    </row>
    <row r="292" spans="1:16" s="186" customFormat="1">
      <c r="A292" s="240"/>
      <c r="B292" s="240"/>
      <c r="D292" s="217"/>
      <c r="E292" s="217"/>
      <c r="F292" s="219"/>
      <c r="G292" s="219"/>
      <c r="H292" s="233"/>
      <c r="I292" s="185"/>
      <c r="J292" s="185"/>
      <c r="L292" s="252"/>
      <c r="M292" s="198"/>
      <c r="N292" s="199"/>
      <c r="O292" s="200"/>
      <c r="P292" s="200"/>
    </row>
    <row r="293" spans="1:16" s="186" customFormat="1">
      <c r="A293" s="240"/>
      <c r="B293" s="240"/>
      <c r="D293" s="217"/>
      <c r="E293" s="217"/>
      <c r="F293" s="219"/>
      <c r="G293" s="219"/>
      <c r="H293" s="233"/>
      <c r="I293" s="185"/>
      <c r="J293" s="185"/>
      <c r="L293" s="252"/>
      <c r="M293" s="198"/>
      <c r="N293" s="199"/>
      <c r="O293" s="200"/>
      <c r="P293" s="200"/>
    </row>
    <row r="294" spans="1:16" s="186" customFormat="1">
      <c r="A294" s="240"/>
      <c r="B294" s="240"/>
      <c r="D294" s="217"/>
      <c r="E294" s="217"/>
      <c r="F294" s="219"/>
      <c r="G294" s="219"/>
      <c r="H294" s="233"/>
      <c r="I294" s="185"/>
      <c r="J294" s="185"/>
      <c r="L294" s="252"/>
      <c r="M294" s="198"/>
      <c r="N294" s="199"/>
      <c r="O294" s="200"/>
      <c r="P294" s="200"/>
    </row>
    <row r="295" spans="1:16" s="186" customFormat="1">
      <c r="A295" s="240"/>
      <c r="B295" s="240"/>
      <c r="D295" s="217"/>
      <c r="E295" s="217"/>
      <c r="F295" s="219"/>
      <c r="G295" s="219"/>
      <c r="H295" s="233"/>
      <c r="I295" s="185"/>
      <c r="J295" s="185"/>
      <c r="L295" s="252"/>
      <c r="M295" s="198"/>
      <c r="N295" s="199"/>
      <c r="O295" s="200"/>
      <c r="P295" s="200"/>
    </row>
    <row r="296" spans="1:16" s="186" customFormat="1">
      <c r="A296" s="240"/>
      <c r="B296" s="240"/>
      <c r="D296" s="217"/>
      <c r="E296" s="217"/>
      <c r="F296" s="219"/>
      <c r="G296" s="219"/>
      <c r="H296" s="233"/>
      <c r="I296" s="185"/>
      <c r="J296" s="185"/>
      <c r="L296" s="252"/>
      <c r="M296" s="198"/>
      <c r="N296" s="199"/>
      <c r="O296" s="200"/>
      <c r="P296" s="200"/>
    </row>
    <row r="297" spans="1:16" s="186" customFormat="1">
      <c r="A297" s="240"/>
      <c r="B297" s="240"/>
      <c r="D297" s="217"/>
      <c r="E297" s="217"/>
      <c r="F297" s="219"/>
      <c r="G297" s="219"/>
      <c r="H297" s="233"/>
      <c r="I297" s="185"/>
      <c r="J297" s="185"/>
      <c r="L297" s="252"/>
      <c r="M297" s="198"/>
      <c r="N297" s="199"/>
      <c r="O297" s="200"/>
      <c r="P297" s="200"/>
    </row>
    <row r="298" spans="1:16" s="186" customFormat="1">
      <c r="A298" s="240"/>
      <c r="B298" s="240"/>
      <c r="D298" s="217"/>
      <c r="E298" s="217"/>
      <c r="F298" s="219"/>
      <c r="G298" s="219"/>
      <c r="H298" s="233"/>
      <c r="I298" s="185"/>
      <c r="J298" s="185"/>
      <c r="L298" s="252"/>
      <c r="M298" s="198"/>
      <c r="N298" s="199"/>
      <c r="O298" s="200"/>
      <c r="P298" s="200"/>
    </row>
    <row r="299" spans="1:16" s="186" customFormat="1">
      <c r="A299" s="240"/>
      <c r="B299" s="240"/>
      <c r="D299" s="217"/>
      <c r="E299" s="217"/>
      <c r="F299" s="219"/>
      <c r="G299" s="219"/>
      <c r="H299" s="233"/>
      <c r="I299" s="185"/>
      <c r="J299" s="185"/>
      <c r="L299" s="252"/>
      <c r="M299" s="198"/>
      <c r="N299" s="199"/>
      <c r="O299" s="200"/>
      <c r="P299" s="200"/>
    </row>
    <row r="300" spans="1:16" s="186" customFormat="1">
      <c r="A300" s="240"/>
      <c r="B300" s="240"/>
      <c r="D300" s="217"/>
      <c r="E300" s="217"/>
      <c r="F300" s="219"/>
      <c r="G300" s="219"/>
      <c r="H300" s="233"/>
      <c r="I300" s="185"/>
      <c r="J300" s="185"/>
      <c r="L300" s="252"/>
      <c r="M300" s="198"/>
      <c r="N300" s="199"/>
      <c r="O300" s="200"/>
      <c r="P300" s="200"/>
    </row>
    <row r="301" spans="1:16" s="186" customFormat="1">
      <c r="A301" s="240"/>
      <c r="B301" s="240"/>
      <c r="D301" s="217"/>
      <c r="E301" s="217"/>
      <c r="F301" s="219"/>
      <c r="G301" s="219"/>
      <c r="H301" s="233"/>
      <c r="I301" s="185"/>
      <c r="J301" s="185"/>
      <c r="L301" s="252"/>
      <c r="M301" s="198"/>
      <c r="N301" s="199"/>
      <c r="O301" s="200"/>
      <c r="P301" s="200"/>
    </row>
    <row r="302" spans="1:16" s="186" customFormat="1">
      <c r="A302" s="240"/>
      <c r="B302" s="240"/>
      <c r="D302" s="217"/>
      <c r="E302" s="217"/>
      <c r="F302" s="219"/>
      <c r="G302" s="219"/>
      <c r="H302" s="233"/>
      <c r="I302" s="185"/>
      <c r="J302" s="185"/>
      <c r="L302" s="252"/>
      <c r="M302" s="198"/>
      <c r="N302" s="199"/>
      <c r="O302" s="200"/>
      <c r="P302" s="200"/>
    </row>
    <row r="303" spans="1:16" s="186" customFormat="1">
      <c r="A303" s="240"/>
      <c r="B303" s="240"/>
      <c r="D303" s="217"/>
      <c r="E303" s="217"/>
      <c r="F303" s="219"/>
      <c r="G303" s="219"/>
      <c r="H303" s="233"/>
      <c r="I303" s="185"/>
      <c r="J303" s="185"/>
      <c r="L303" s="252"/>
      <c r="M303" s="198"/>
      <c r="N303" s="199"/>
      <c r="O303" s="200"/>
      <c r="P303" s="200"/>
    </row>
    <row r="304" spans="1:16" s="186" customFormat="1">
      <c r="A304" s="240"/>
      <c r="B304" s="240"/>
      <c r="D304" s="217"/>
      <c r="E304" s="217"/>
      <c r="F304" s="219"/>
      <c r="G304" s="219"/>
      <c r="H304" s="233"/>
      <c r="I304" s="185"/>
      <c r="J304" s="185"/>
      <c r="L304" s="252"/>
      <c r="M304" s="198"/>
      <c r="N304" s="199"/>
      <c r="O304" s="200"/>
      <c r="P304" s="200"/>
    </row>
    <row r="305" spans="1:16" s="186" customFormat="1">
      <c r="A305" s="240"/>
      <c r="B305" s="240"/>
      <c r="D305" s="217"/>
      <c r="E305" s="217"/>
      <c r="F305" s="219"/>
      <c r="G305" s="219"/>
      <c r="H305" s="233"/>
      <c r="I305" s="185"/>
      <c r="J305" s="185"/>
      <c r="L305" s="252"/>
      <c r="M305" s="198"/>
      <c r="N305" s="199"/>
      <c r="O305" s="200"/>
      <c r="P305" s="200"/>
    </row>
    <row r="306" spans="1:16" s="186" customFormat="1">
      <c r="A306" s="240"/>
      <c r="B306" s="240"/>
      <c r="D306" s="217"/>
      <c r="E306" s="217"/>
      <c r="F306" s="219"/>
      <c r="G306" s="219"/>
      <c r="H306" s="233"/>
      <c r="I306" s="185"/>
      <c r="J306" s="185"/>
      <c r="L306" s="252"/>
      <c r="M306" s="198"/>
      <c r="N306" s="199"/>
      <c r="O306" s="200"/>
      <c r="P306" s="200"/>
    </row>
    <row r="307" spans="1:16" s="186" customFormat="1">
      <c r="A307" s="240"/>
      <c r="B307" s="240"/>
      <c r="D307" s="217"/>
      <c r="E307" s="217"/>
      <c r="F307" s="219"/>
      <c r="G307" s="219"/>
      <c r="H307" s="233"/>
      <c r="I307" s="185"/>
      <c r="J307" s="185"/>
      <c r="L307" s="252"/>
      <c r="M307" s="198"/>
      <c r="N307" s="199"/>
      <c r="O307" s="200"/>
      <c r="P307" s="200"/>
    </row>
    <row r="308" spans="1:16" s="186" customFormat="1">
      <c r="A308" s="240"/>
      <c r="B308" s="240"/>
      <c r="D308" s="217"/>
      <c r="E308" s="217"/>
      <c r="F308" s="219"/>
      <c r="G308" s="219"/>
      <c r="H308" s="233"/>
      <c r="I308" s="185"/>
      <c r="J308" s="185"/>
      <c r="L308" s="252"/>
      <c r="M308" s="198"/>
      <c r="N308" s="199"/>
      <c r="O308" s="200"/>
      <c r="P308" s="200"/>
    </row>
    <row r="309" spans="1:16" s="186" customFormat="1">
      <c r="A309" s="240"/>
      <c r="B309" s="240"/>
      <c r="D309" s="217"/>
      <c r="E309" s="217"/>
      <c r="F309" s="219"/>
      <c r="G309" s="219"/>
      <c r="H309" s="233"/>
      <c r="I309" s="185"/>
      <c r="J309" s="185"/>
      <c r="L309" s="252"/>
      <c r="M309" s="198"/>
      <c r="N309" s="199"/>
      <c r="O309" s="200"/>
      <c r="P309" s="200"/>
    </row>
    <row r="310" spans="1:16" s="186" customFormat="1">
      <c r="A310" s="240"/>
      <c r="B310" s="240"/>
      <c r="D310" s="217"/>
      <c r="E310" s="217"/>
      <c r="F310" s="219"/>
      <c r="G310" s="219"/>
      <c r="H310" s="233"/>
      <c r="I310" s="185"/>
      <c r="J310" s="185"/>
      <c r="L310" s="252"/>
      <c r="M310" s="198"/>
      <c r="N310" s="199"/>
      <c r="O310" s="200"/>
      <c r="P310" s="200"/>
    </row>
    <row r="311" spans="1:16" s="186" customFormat="1">
      <c r="A311" s="240"/>
      <c r="B311" s="240"/>
      <c r="D311" s="217"/>
      <c r="E311" s="217"/>
      <c r="F311" s="219"/>
      <c r="G311" s="219"/>
      <c r="H311" s="233"/>
      <c r="I311" s="185"/>
      <c r="J311" s="185"/>
      <c r="L311" s="252"/>
      <c r="M311" s="198"/>
      <c r="N311" s="199"/>
      <c r="O311" s="200"/>
      <c r="P311" s="200"/>
    </row>
    <row r="312" spans="1:16" s="186" customFormat="1">
      <c r="A312" s="240"/>
      <c r="B312" s="240"/>
      <c r="D312" s="217"/>
      <c r="E312" s="217"/>
      <c r="F312" s="219"/>
      <c r="G312" s="219"/>
      <c r="H312" s="233"/>
      <c r="I312" s="185"/>
      <c r="J312" s="185"/>
      <c r="L312" s="252"/>
      <c r="M312" s="198"/>
      <c r="N312" s="199"/>
      <c r="O312" s="200"/>
      <c r="P312" s="200"/>
    </row>
    <row r="313" spans="1:16" s="186" customFormat="1">
      <c r="A313" s="240"/>
      <c r="B313" s="240"/>
      <c r="D313" s="217"/>
      <c r="E313" s="217"/>
      <c r="F313" s="219"/>
      <c r="G313" s="219"/>
      <c r="H313" s="233"/>
      <c r="I313" s="185"/>
      <c r="J313" s="185"/>
      <c r="L313" s="252"/>
      <c r="M313" s="198"/>
      <c r="N313" s="199"/>
      <c r="O313" s="200"/>
      <c r="P313" s="200"/>
    </row>
    <row r="314" spans="1:16" s="186" customFormat="1">
      <c r="A314" s="240"/>
      <c r="B314" s="240"/>
      <c r="D314" s="217"/>
      <c r="E314" s="217"/>
      <c r="F314" s="219"/>
      <c r="G314" s="219"/>
      <c r="H314" s="233"/>
      <c r="I314" s="185"/>
      <c r="J314" s="185"/>
      <c r="L314" s="252"/>
      <c r="M314" s="198"/>
      <c r="N314" s="199"/>
      <c r="O314" s="200"/>
      <c r="P314" s="200"/>
    </row>
    <row r="315" spans="1:16" s="186" customFormat="1">
      <c r="A315" s="240"/>
      <c r="B315" s="240"/>
      <c r="D315" s="217"/>
      <c r="E315" s="217"/>
      <c r="F315" s="219"/>
      <c r="G315" s="219"/>
      <c r="H315" s="233"/>
      <c r="I315" s="185"/>
      <c r="J315" s="185"/>
      <c r="L315" s="252"/>
      <c r="M315" s="198"/>
      <c r="N315" s="199"/>
      <c r="O315" s="200"/>
      <c r="P315" s="200"/>
    </row>
    <row r="316" spans="1:16" s="186" customFormat="1">
      <c r="A316" s="240"/>
      <c r="B316" s="240"/>
      <c r="D316" s="217"/>
      <c r="E316" s="217"/>
      <c r="F316" s="219"/>
      <c r="G316" s="219"/>
      <c r="H316" s="233"/>
      <c r="I316" s="185"/>
      <c r="J316" s="185"/>
      <c r="L316" s="252"/>
      <c r="M316" s="198"/>
      <c r="N316" s="199"/>
      <c r="O316" s="200"/>
      <c r="P316" s="200"/>
    </row>
    <row r="317" spans="1:16" s="186" customFormat="1">
      <c r="A317" s="240"/>
      <c r="B317" s="240"/>
      <c r="D317" s="217"/>
      <c r="E317" s="217"/>
      <c r="F317" s="219"/>
      <c r="G317" s="219"/>
      <c r="H317" s="233"/>
      <c r="I317" s="185"/>
      <c r="J317" s="185"/>
      <c r="L317" s="252"/>
      <c r="M317" s="198"/>
      <c r="N317" s="199"/>
      <c r="O317" s="200"/>
      <c r="P317" s="200"/>
    </row>
    <row r="318" spans="1:16" s="186" customFormat="1">
      <c r="A318" s="240"/>
      <c r="B318" s="240"/>
      <c r="D318" s="217"/>
      <c r="E318" s="217"/>
      <c r="F318" s="219"/>
      <c r="G318" s="219"/>
      <c r="H318" s="233"/>
      <c r="I318" s="185"/>
      <c r="J318" s="185"/>
      <c r="L318" s="252"/>
      <c r="M318" s="198"/>
      <c r="N318" s="199"/>
      <c r="O318" s="200"/>
      <c r="P318" s="200"/>
    </row>
    <row r="319" spans="1:16" s="186" customFormat="1">
      <c r="A319" s="240"/>
      <c r="B319" s="240"/>
      <c r="D319" s="217"/>
      <c r="E319" s="217"/>
      <c r="F319" s="219"/>
      <c r="G319" s="219"/>
      <c r="H319" s="233"/>
      <c r="I319" s="185"/>
      <c r="J319" s="185"/>
      <c r="L319" s="252"/>
      <c r="M319" s="198"/>
      <c r="N319" s="199"/>
      <c r="O319" s="200"/>
      <c r="P319" s="200"/>
    </row>
    <row r="320" spans="1:16" s="186" customFormat="1">
      <c r="A320" s="240"/>
      <c r="B320" s="240"/>
      <c r="D320" s="217"/>
      <c r="E320" s="217"/>
      <c r="F320" s="219"/>
      <c r="G320" s="219"/>
      <c r="H320" s="233"/>
      <c r="I320" s="185"/>
      <c r="J320" s="185"/>
      <c r="L320" s="252"/>
      <c r="M320" s="198"/>
      <c r="N320" s="199"/>
      <c r="O320" s="200"/>
      <c r="P320" s="200"/>
    </row>
    <row r="321" spans="1:16" s="186" customFormat="1">
      <c r="A321" s="240"/>
      <c r="B321" s="240"/>
      <c r="D321" s="217"/>
      <c r="E321" s="217"/>
      <c r="F321" s="219"/>
      <c r="G321" s="219"/>
      <c r="H321" s="233"/>
      <c r="I321" s="185"/>
      <c r="J321" s="185"/>
      <c r="L321" s="252"/>
      <c r="M321" s="198"/>
      <c r="N321" s="199"/>
      <c r="O321" s="200"/>
      <c r="P321" s="200"/>
    </row>
    <row r="322" spans="1:16" s="186" customFormat="1">
      <c r="A322" s="240"/>
      <c r="B322" s="240"/>
      <c r="D322" s="217"/>
      <c r="E322" s="217"/>
      <c r="F322" s="219"/>
      <c r="G322" s="219"/>
      <c r="H322" s="233"/>
      <c r="I322" s="185"/>
      <c r="J322" s="185"/>
      <c r="L322" s="252"/>
      <c r="M322" s="198"/>
      <c r="N322" s="199"/>
      <c r="O322" s="200"/>
      <c r="P322" s="200"/>
    </row>
    <row r="323" spans="1:16" s="186" customFormat="1">
      <c r="A323" s="240"/>
      <c r="B323" s="240"/>
      <c r="D323" s="217"/>
      <c r="E323" s="217"/>
      <c r="F323" s="219"/>
      <c r="G323" s="219"/>
      <c r="H323" s="233"/>
      <c r="I323" s="185"/>
      <c r="J323" s="185"/>
      <c r="L323" s="252"/>
      <c r="M323" s="198"/>
      <c r="N323" s="199"/>
      <c r="O323" s="200"/>
      <c r="P323" s="200"/>
    </row>
    <row r="324" spans="1:16" s="186" customFormat="1">
      <c r="A324" s="240"/>
      <c r="B324" s="240"/>
      <c r="D324" s="217"/>
      <c r="E324" s="217"/>
      <c r="F324" s="219"/>
      <c r="G324" s="219"/>
      <c r="H324" s="233"/>
      <c r="I324" s="185"/>
      <c r="J324" s="185"/>
      <c r="L324" s="252"/>
      <c r="M324" s="198"/>
      <c r="N324" s="199"/>
      <c r="O324" s="200"/>
      <c r="P324" s="200"/>
    </row>
    <row r="325" spans="1:16" s="186" customFormat="1">
      <c r="A325" s="240"/>
      <c r="B325" s="240"/>
      <c r="D325" s="217"/>
      <c r="E325" s="217"/>
      <c r="F325" s="219"/>
      <c r="G325" s="219"/>
      <c r="H325" s="233"/>
      <c r="I325" s="185"/>
      <c r="J325" s="185"/>
      <c r="L325" s="252"/>
      <c r="M325" s="198"/>
      <c r="N325" s="199"/>
      <c r="O325" s="200"/>
      <c r="P325" s="200"/>
    </row>
    <row r="326" spans="1:16" s="186" customFormat="1">
      <c r="A326" s="240"/>
      <c r="B326" s="240"/>
      <c r="D326" s="217"/>
      <c r="E326" s="217"/>
      <c r="F326" s="219"/>
      <c r="G326" s="219"/>
      <c r="H326" s="233"/>
      <c r="I326" s="185"/>
      <c r="J326" s="185"/>
      <c r="L326" s="252"/>
      <c r="M326" s="198"/>
      <c r="N326" s="199"/>
      <c r="O326" s="200"/>
      <c r="P326" s="200"/>
    </row>
    <row r="327" spans="1:16" s="186" customFormat="1">
      <c r="A327" s="240"/>
      <c r="B327" s="240"/>
      <c r="D327" s="217"/>
      <c r="E327" s="217"/>
      <c r="F327" s="219"/>
      <c r="G327" s="219"/>
      <c r="H327" s="233"/>
      <c r="I327" s="185"/>
      <c r="J327" s="185"/>
      <c r="L327" s="252"/>
      <c r="M327" s="198"/>
      <c r="N327" s="199"/>
      <c r="O327" s="200"/>
      <c r="P327" s="200"/>
    </row>
    <row r="328" spans="1:16" s="186" customFormat="1">
      <c r="A328" s="240"/>
      <c r="B328" s="240"/>
      <c r="D328" s="217"/>
      <c r="E328" s="217"/>
      <c r="F328" s="219"/>
      <c r="G328" s="219"/>
      <c r="H328" s="233"/>
      <c r="I328" s="185"/>
      <c r="J328" s="185"/>
      <c r="L328" s="252"/>
      <c r="M328" s="198"/>
      <c r="N328" s="199"/>
      <c r="O328" s="200"/>
      <c r="P328" s="200"/>
    </row>
    <row r="329" spans="1:16" s="186" customFormat="1">
      <c r="A329" s="240"/>
      <c r="B329" s="240"/>
      <c r="D329" s="217"/>
      <c r="E329" s="217"/>
      <c r="F329" s="219"/>
      <c r="G329" s="219"/>
      <c r="H329" s="233"/>
      <c r="I329" s="185"/>
      <c r="J329" s="185"/>
      <c r="L329" s="252"/>
      <c r="M329" s="198"/>
      <c r="N329" s="199"/>
      <c r="O329" s="200"/>
      <c r="P329" s="200"/>
    </row>
    <row r="330" spans="1:16" s="186" customFormat="1">
      <c r="A330" s="240"/>
      <c r="B330" s="240"/>
      <c r="D330" s="217"/>
      <c r="E330" s="217"/>
      <c r="F330" s="219"/>
      <c r="G330" s="219"/>
      <c r="H330" s="233"/>
      <c r="I330" s="185"/>
      <c r="J330" s="185"/>
      <c r="L330" s="252"/>
      <c r="M330" s="198"/>
      <c r="N330" s="199"/>
      <c r="O330" s="200"/>
      <c r="P330" s="200"/>
    </row>
    <row r="331" spans="1:16" s="186" customFormat="1">
      <c r="A331" s="240"/>
      <c r="B331" s="240"/>
      <c r="D331" s="217"/>
      <c r="E331" s="217"/>
      <c r="F331" s="219"/>
      <c r="G331" s="219"/>
      <c r="H331" s="233"/>
      <c r="I331" s="185"/>
      <c r="J331" s="185"/>
      <c r="L331" s="252"/>
      <c r="M331" s="198"/>
      <c r="N331" s="199"/>
      <c r="O331" s="200"/>
      <c r="P331" s="200"/>
    </row>
    <row r="332" spans="1:16" s="186" customFormat="1">
      <c r="A332" s="240"/>
      <c r="B332" s="240"/>
      <c r="D332" s="217"/>
      <c r="E332" s="217"/>
      <c r="F332" s="219"/>
      <c r="G332" s="219"/>
      <c r="H332" s="233"/>
      <c r="I332" s="185"/>
      <c r="J332" s="185"/>
      <c r="L332" s="252"/>
      <c r="M332" s="198"/>
      <c r="N332" s="199"/>
      <c r="O332" s="200"/>
      <c r="P332" s="200"/>
    </row>
    <row r="333" spans="1:16" s="186" customFormat="1">
      <c r="A333" s="240"/>
      <c r="B333" s="240"/>
      <c r="D333" s="217"/>
      <c r="E333" s="217"/>
      <c r="F333" s="219"/>
      <c r="G333" s="219"/>
      <c r="H333" s="233"/>
      <c r="I333" s="185"/>
      <c r="J333" s="185"/>
      <c r="L333" s="252"/>
      <c r="M333" s="198"/>
      <c r="N333" s="199"/>
      <c r="O333" s="200"/>
      <c r="P333" s="200"/>
    </row>
    <row r="334" spans="1:16" s="186" customFormat="1">
      <c r="A334" s="240"/>
      <c r="B334" s="240"/>
      <c r="D334" s="217"/>
      <c r="E334" s="217"/>
      <c r="F334" s="219"/>
      <c r="G334" s="219"/>
      <c r="H334" s="233"/>
      <c r="I334" s="185"/>
      <c r="J334" s="185"/>
      <c r="L334" s="252"/>
      <c r="M334" s="198"/>
      <c r="N334" s="199"/>
      <c r="O334" s="200"/>
      <c r="P334" s="200"/>
    </row>
    <row r="335" spans="1:16" s="186" customFormat="1">
      <c r="A335" s="240"/>
      <c r="B335" s="240"/>
      <c r="D335" s="217"/>
      <c r="E335" s="217"/>
      <c r="F335" s="219"/>
      <c r="G335" s="219"/>
      <c r="H335" s="233"/>
      <c r="I335" s="185"/>
      <c r="J335" s="185"/>
      <c r="L335" s="252"/>
      <c r="M335" s="198"/>
      <c r="N335" s="199"/>
      <c r="O335" s="200"/>
      <c r="P335" s="200"/>
    </row>
    <row r="336" spans="1:16" s="186" customFormat="1">
      <c r="A336" s="240"/>
      <c r="B336" s="240"/>
      <c r="D336" s="217"/>
      <c r="E336" s="217"/>
      <c r="F336" s="219"/>
      <c r="G336" s="219"/>
      <c r="H336" s="233"/>
      <c r="I336" s="185"/>
      <c r="J336" s="185"/>
      <c r="L336" s="252"/>
      <c r="M336" s="198"/>
      <c r="N336" s="199"/>
      <c r="O336" s="200"/>
      <c r="P336" s="200"/>
    </row>
    <row r="337" spans="1:16" s="186" customFormat="1">
      <c r="A337" s="240"/>
      <c r="B337" s="240"/>
      <c r="D337" s="217"/>
      <c r="E337" s="217"/>
      <c r="F337" s="219"/>
      <c r="G337" s="219"/>
      <c r="H337" s="233"/>
      <c r="I337" s="185"/>
      <c r="J337" s="185"/>
      <c r="L337" s="252"/>
      <c r="M337" s="198"/>
      <c r="N337" s="199"/>
      <c r="O337" s="200"/>
      <c r="P337" s="200"/>
    </row>
    <row r="338" spans="1:16" s="186" customFormat="1">
      <c r="A338" s="240"/>
      <c r="B338" s="240"/>
      <c r="D338" s="217"/>
      <c r="E338" s="217"/>
      <c r="F338" s="219"/>
      <c r="G338" s="219"/>
      <c r="H338" s="233"/>
      <c r="I338" s="185"/>
      <c r="J338" s="185"/>
      <c r="L338" s="252"/>
      <c r="M338" s="198"/>
      <c r="N338" s="199"/>
      <c r="O338" s="200"/>
      <c r="P338" s="200"/>
    </row>
    <row r="339" spans="1:16" s="186" customFormat="1">
      <c r="A339" s="240"/>
      <c r="B339" s="240"/>
      <c r="D339" s="217"/>
      <c r="E339" s="217"/>
      <c r="F339" s="219"/>
      <c r="G339" s="219"/>
      <c r="H339" s="233"/>
      <c r="I339" s="185"/>
      <c r="J339" s="185"/>
      <c r="L339" s="252"/>
      <c r="M339" s="198"/>
      <c r="N339" s="199"/>
      <c r="O339" s="200"/>
      <c r="P339" s="200"/>
    </row>
    <row r="340" spans="1:16" s="186" customFormat="1">
      <c r="A340" s="240"/>
      <c r="B340" s="240"/>
      <c r="D340" s="217"/>
      <c r="E340" s="217"/>
      <c r="F340" s="219"/>
      <c r="G340" s="219"/>
      <c r="H340" s="233"/>
      <c r="I340" s="185"/>
      <c r="J340" s="185"/>
      <c r="L340" s="252"/>
      <c r="M340" s="198"/>
      <c r="N340" s="199"/>
      <c r="O340" s="200"/>
      <c r="P340" s="200"/>
    </row>
    <row r="341" spans="1:16" s="186" customFormat="1">
      <c r="A341" s="240"/>
      <c r="B341" s="240"/>
      <c r="D341" s="217"/>
      <c r="E341" s="217"/>
      <c r="F341" s="219"/>
      <c r="G341" s="219"/>
      <c r="H341" s="233"/>
      <c r="I341" s="185"/>
      <c r="J341" s="185"/>
      <c r="L341" s="252"/>
      <c r="M341" s="198"/>
      <c r="N341" s="199"/>
      <c r="O341" s="200"/>
      <c r="P341" s="200"/>
    </row>
    <row r="342" spans="1:16" s="186" customFormat="1">
      <c r="A342" s="240"/>
      <c r="B342" s="240"/>
      <c r="D342" s="217"/>
      <c r="E342" s="217"/>
      <c r="F342" s="219"/>
      <c r="G342" s="219"/>
      <c r="H342" s="233"/>
      <c r="I342" s="185"/>
      <c r="J342" s="185"/>
      <c r="L342" s="252"/>
      <c r="M342" s="198"/>
      <c r="N342" s="199"/>
      <c r="O342" s="200"/>
      <c r="P342" s="200"/>
    </row>
    <row r="343" spans="1:16" s="186" customFormat="1">
      <c r="A343" s="240"/>
      <c r="B343" s="240"/>
      <c r="D343" s="217"/>
      <c r="E343" s="217"/>
      <c r="F343" s="219"/>
      <c r="G343" s="219"/>
      <c r="H343" s="233"/>
      <c r="I343" s="185"/>
      <c r="J343" s="185"/>
      <c r="L343" s="252"/>
      <c r="M343" s="198"/>
      <c r="N343" s="199"/>
      <c r="O343" s="200"/>
      <c r="P343" s="200"/>
    </row>
    <row r="344" spans="1:16" s="186" customFormat="1">
      <c r="A344" s="240"/>
      <c r="B344" s="240"/>
      <c r="D344" s="217"/>
      <c r="E344" s="217"/>
      <c r="F344" s="219"/>
      <c r="G344" s="219"/>
      <c r="H344" s="233"/>
      <c r="I344" s="185"/>
      <c r="J344" s="185"/>
      <c r="L344" s="252"/>
      <c r="M344" s="198"/>
      <c r="N344" s="199"/>
      <c r="O344" s="200"/>
      <c r="P344" s="200"/>
    </row>
    <row r="345" spans="1:16" s="186" customFormat="1">
      <c r="A345" s="240"/>
      <c r="B345" s="240"/>
      <c r="D345" s="217"/>
      <c r="E345" s="217"/>
      <c r="F345" s="219"/>
      <c r="G345" s="219"/>
      <c r="H345" s="233"/>
      <c r="I345" s="185"/>
      <c r="J345" s="185"/>
      <c r="L345" s="252"/>
      <c r="M345" s="198"/>
      <c r="N345" s="199"/>
      <c r="O345" s="200"/>
      <c r="P345" s="200"/>
    </row>
    <row r="346" spans="1:16" s="186" customFormat="1">
      <c r="A346" s="240"/>
      <c r="B346" s="240"/>
      <c r="D346" s="217"/>
      <c r="E346" s="217"/>
      <c r="F346" s="219"/>
      <c r="G346" s="219"/>
      <c r="H346" s="233"/>
      <c r="I346" s="185"/>
      <c r="J346" s="185"/>
      <c r="L346" s="252"/>
      <c r="M346" s="198"/>
      <c r="N346" s="199"/>
      <c r="O346" s="200"/>
      <c r="P346" s="200"/>
    </row>
    <row r="347" spans="1:16" s="186" customFormat="1">
      <c r="A347" s="240"/>
      <c r="B347" s="240"/>
      <c r="D347" s="217"/>
      <c r="E347" s="217"/>
      <c r="F347" s="219"/>
      <c r="G347" s="219"/>
      <c r="H347" s="233"/>
      <c r="I347" s="185"/>
      <c r="J347" s="185"/>
      <c r="L347" s="252"/>
      <c r="M347" s="198"/>
      <c r="N347" s="199"/>
      <c r="O347" s="200"/>
      <c r="P347" s="200"/>
    </row>
    <row r="348" spans="1:16" s="186" customFormat="1">
      <c r="A348" s="240"/>
      <c r="B348" s="240"/>
      <c r="D348" s="217"/>
      <c r="E348" s="217"/>
      <c r="F348" s="219"/>
      <c r="G348" s="219"/>
      <c r="H348" s="233"/>
      <c r="I348" s="185"/>
      <c r="J348" s="185"/>
      <c r="L348" s="252"/>
      <c r="M348" s="198"/>
      <c r="N348" s="199"/>
      <c r="O348" s="200"/>
      <c r="P348" s="200"/>
    </row>
    <row r="349" spans="1:16" s="186" customFormat="1">
      <c r="A349" s="240"/>
      <c r="B349" s="240"/>
      <c r="D349" s="217"/>
      <c r="E349" s="217"/>
      <c r="F349" s="219"/>
      <c r="G349" s="219"/>
      <c r="H349" s="233"/>
      <c r="I349" s="185"/>
      <c r="J349" s="185"/>
      <c r="L349" s="252"/>
      <c r="M349" s="198"/>
      <c r="N349" s="199"/>
      <c r="O349" s="200"/>
      <c r="P349" s="200"/>
    </row>
    <row r="350" spans="1:16" s="186" customFormat="1">
      <c r="A350" s="240"/>
      <c r="B350" s="240"/>
      <c r="D350" s="217"/>
      <c r="E350" s="217"/>
      <c r="F350" s="219"/>
      <c r="G350" s="219"/>
      <c r="H350" s="233"/>
      <c r="I350" s="185"/>
      <c r="J350" s="185"/>
      <c r="L350" s="252"/>
      <c r="M350" s="198"/>
      <c r="N350" s="199"/>
      <c r="O350" s="200"/>
      <c r="P350" s="200"/>
    </row>
    <row r="351" spans="1:16" s="186" customFormat="1">
      <c r="A351" s="240"/>
      <c r="B351" s="240"/>
      <c r="D351" s="217"/>
      <c r="E351" s="217"/>
      <c r="F351" s="219"/>
      <c r="G351" s="219"/>
      <c r="H351" s="233"/>
      <c r="I351" s="185"/>
      <c r="J351" s="185"/>
      <c r="L351" s="252"/>
      <c r="M351" s="198"/>
      <c r="N351" s="199"/>
      <c r="O351" s="200"/>
      <c r="P351" s="200"/>
    </row>
    <row r="352" spans="1:16" s="186" customFormat="1">
      <c r="A352" s="240"/>
      <c r="B352" s="240"/>
      <c r="D352" s="217"/>
      <c r="E352" s="217"/>
      <c r="F352" s="219"/>
      <c r="G352" s="219"/>
      <c r="H352" s="233"/>
      <c r="I352" s="185"/>
      <c r="J352" s="185"/>
      <c r="L352" s="252"/>
      <c r="M352" s="198"/>
      <c r="N352" s="199"/>
      <c r="O352" s="200"/>
      <c r="P352" s="200"/>
    </row>
    <row r="353" spans="1:16" s="186" customFormat="1">
      <c r="A353" s="240"/>
      <c r="B353" s="240"/>
      <c r="D353" s="217"/>
      <c r="E353" s="217"/>
      <c r="F353" s="219"/>
      <c r="G353" s="219"/>
      <c r="H353" s="233"/>
      <c r="I353" s="185"/>
      <c r="J353" s="185"/>
      <c r="L353" s="252"/>
      <c r="M353" s="198"/>
      <c r="N353" s="199"/>
      <c r="O353" s="200"/>
      <c r="P353" s="200"/>
    </row>
    <row r="354" spans="1:16" s="186" customFormat="1">
      <c r="A354" s="240"/>
      <c r="B354" s="240"/>
      <c r="D354" s="217"/>
      <c r="E354" s="217"/>
      <c r="F354" s="219"/>
      <c r="G354" s="219"/>
      <c r="H354" s="233"/>
      <c r="I354" s="185"/>
      <c r="J354" s="185"/>
      <c r="L354" s="252"/>
      <c r="M354" s="198"/>
      <c r="N354" s="199"/>
      <c r="O354" s="200"/>
      <c r="P354" s="200"/>
    </row>
    <row r="355" spans="1:16" s="186" customFormat="1">
      <c r="A355" s="240"/>
      <c r="B355" s="240"/>
      <c r="D355" s="217"/>
      <c r="E355" s="217"/>
      <c r="F355" s="219"/>
      <c r="G355" s="219"/>
      <c r="H355" s="233"/>
      <c r="I355" s="185"/>
      <c r="J355" s="185"/>
      <c r="L355" s="252"/>
      <c r="M355" s="198"/>
      <c r="N355" s="199"/>
      <c r="O355" s="200"/>
      <c r="P355" s="200"/>
    </row>
    <row r="356" spans="1:16" s="186" customFormat="1">
      <c r="A356" s="240"/>
      <c r="B356" s="240"/>
      <c r="D356" s="217"/>
      <c r="E356" s="217"/>
      <c r="F356" s="219"/>
      <c r="G356" s="219"/>
      <c r="H356" s="233"/>
      <c r="I356" s="185"/>
      <c r="J356" s="185"/>
      <c r="L356" s="252"/>
      <c r="M356" s="198"/>
      <c r="N356" s="199"/>
      <c r="O356" s="200"/>
      <c r="P356" s="200"/>
    </row>
    <row r="357" spans="1:16" s="186" customFormat="1">
      <c r="A357" s="240"/>
      <c r="B357" s="240"/>
      <c r="D357" s="217"/>
      <c r="E357" s="217"/>
      <c r="F357" s="219"/>
      <c r="G357" s="219"/>
      <c r="H357" s="233"/>
      <c r="I357" s="185"/>
      <c r="J357" s="185"/>
      <c r="L357" s="252"/>
      <c r="M357" s="198"/>
      <c r="N357" s="199"/>
      <c r="O357" s="200"/>
      <c r="P357" s="200"/>
    </row>
    <row r="358" spans="1:16" s="186" customFormat="1">
      <c r="A358" s="240"/>
      <c r="B358" s="240"/>
      <c r="D358" s="217"/>
      <c r="E358" s="217"/>
      <c r="F358" s="219"/>
      <c r="G358" s="219"/>
      <c r="H358" s="233"/>
      <c r="I358" s="185"/>
      <c r="J358" s="185"/>
      <c r="L358" s="252"/>
      <c r="M358" s="198"/>
      <c r="N358" s="199"/>
      <c r="O358" s="200"/>
      <c r="P358" s="200"/>
    </row>
    <row r="359" spans="1:16" s="186" customFormat="1">
      <c r="A359" s="240"/>
      <c r="B359" s="240"/>
      <c r="D359" s="217"/>
      <c r="E359" s="217"/>
      <c r="F359" s="219"/>
      <c r="G359" s="219"/>
      <c r="H359" s="233"/>
      <c r="I359" s="185"/>
      <c r="J359" s="185"/>
      <c r="L359" s="252"/>
      <c r="M359" s="198"/>
      <c r="N359" s="199"/>
      <c r="O359" s="200"/>
      <c r="P359" s="200"/>
    </row>
    <row r="360" spans="1:16" s="186" customFormat="1">
      <c r="A360" s="240"/>
      <c r="B360" s="240"/>
      <c r="D360" s="217"/>
      <c r="E360" s="217"/>
      <c r="F360" s="219"/>
      <c r="G360" s="219"/>
      <c r="H360" s="233"/>
      <c r="I360" s="185"/>
      <c r="J360" s="185"/>
      <c r="L360" s="252"/>
      <c r="M360" s="198"/>
      <c r="N360" s="199"/>
      <c r="O360" s="200"/>
      <c r="P360" s="200"/>
    </row>
    <row r="361" spans="1:16" s="186" customFormat="1">
      <c r="A361" s="240"/>
      <c r="B361" s="240"/>
      <c r="D361" s="217"/>
      <c r="E361" s="217"/>
      <c r="F361" s="219"/>
      <c r="G361" s="219"/>
      <c r="H361" s="233"/>
      <c r="I361" s="185"/>
      <c r="J361" s="185"/>
      <c r="L361" s="252"/>
      <c r="M361" s="198"/>
      <c r="N361" s="199"/>
      <c r="O361" s="200"/>
      <c r="P361" s="200"/>
    </row>
    <row r="362" spans="1:16" s="186" customFormat="1">
      <c r="A362" s="240"/>
      <c r="B362" s="240"/>
      <c r="D362" s="217"/>
      <c r="E362" s="217"/>
      <c r="F362" s="219"/>
      <c r="G362" s="219"/>
      <c r="H362" s="233"/>
      <c r="I362" s="185"/>
      <c r="J362" s="185"/>
      <c r="L362" s="252"/>
      <c r="M362" s="198"/>
      <c r="N362" s="199"/>
      <c r="O362" s="200"/>
      <c r="P362" s="200"/>
    </row>
    <row r="363" spans="1:16" s="186" customFormat="1">
      <c r="A363" s="240"/>
      <c r="B363" s="240"/>
      <c r="D363" s="217"/>
      <c r="E363" s="217"/>
      <c r="F363" s="219"/>
      <c r="G363" s="219"/>
      <c r="H363" s="233"/>
      <c r="I363" s="185"/>
      <c r="J363" s="185"/>
      <c r="L363" s="252"/>
      <c r="M363" s="198"/>
      <c r="N363" s="199"/>
      <c r="O363" s="200"/>
      <c r="P363" s="200"/>
    </row>
    <row r="364" spans="1:16" s="186" customFormat="1">
      <c r="A364" s="240"/>
      <c r="B364" s="240"/>
      <c r="D364" s="217"/>
      <c r="E364" s="217"/>
      <c r="F364" s="219"/>
      <c r="G364" s="219"/>
      <c r="H364" s="233"/>
      <c r="I364" s="185"/>
      <c r="J364" s="185"/>
      <c r="L364" s="252"/>
      <c r="M364" s="198"/>
      <c r="N364" s="199"/>
      <c r="O364" s="200"/>
      <c r="P364" s="200"/>
    </row>
    <row r="365" spans="1:16" s="186" customFormat="1">
      <c r="A365" s="240"/>
      <c r="B365" s="240"/>
      <c r="D365" s="217"/>
      <c r="E365" s="217"/>
      <c r="F365" s="219"/>
      <c r="G365" s="219"/>
      <c r="H365" s="233"/>
      <c r="I365" s="185"/>
      <c r="J365" s="185"/>
      <c r="L365" s="252"/>
      <c r="M365" s="198"/>
      <c r="N365" s="199"/>
      <c r="O365" s="200"/>
      <c r="P365" s="200"/>
    </row>
    <row r="366" spans="1:16" s="186" customFormat="1">
      <c r="A366" s="240"/>
      <c r="B366" s="240"/>
      <c r="D366" s="217"/>
      <c r="E366" s="217"/>
      <c r="F366" s="219"/>
      <c r="G366" s="219"/>
      <c r="H366" s="233"/>
      <c r="I366" s="185"/>
      <c r="J366" s="185"/>
      <c r="L366" s="252"/>
      <c r="M366" s="198"/>
      <c r="N366" s="199"/>
      <c r="O366" s="200"/>
      <c r="P366" s="200"/>
    </row>
    <row r="367" spans="1:16" s="186" customFormat="1">
      <c r="A367" s="240"/>
      <c r="B367" s="240"/>
      <c r="D367" s="217"/>
      <c r="E367" s="217"/>
      <c r="F367" s="219"/>
      <c r="G367" s="219"/>
      <c r="H367" s="233"/>
      <c r="I367" s="185"/>
      <c r="J367" s="185"/>
      <c r="L367" s="252"/>
      <c r="M367" s="198"/>
      <c r="N367" s="199"/>
      <c r="O367" s="200"/>
      <c r="P367" s="200"/>
    </row>
    <row r="368" spans="1:16" s="186" customFormat="1">
      <c r="A368" s="240"/>
      <c r="B368" s="240"/>
      <c r="D368" s="217"/>
      <c r="E368" s="217"/>
      <c r="F368" s="219"/>
      <c r="G368" s="219"/>
      <c r="H368" s="233"/>
      <c r="I368" s="185"/>
      <c r="J368" s="185"/>
      <c r="L368" s="252"/>
      <c r="M368" s="198"/>
      <c r="N368" s="199"/>
      <c r="O368" s="200"/>
      <c r="P368" s="200"/>
    </row>
    <row r="369" spans="1:16" s="186" customFormat="1">
      <c r="A369" s="240"/>
      <c r="B369" s="240"/>
      <c r="D369" s="217"/>
      <c r="E369" s="217"/>
      <c r="F369" s="219"/>
      <c r="G369" s="219"/>
      <c r="H369" s="233"/>
      <c r="I369" s="185"/>
      <c r="J369" s="185"/>
      <c r="L369" s="252"/>
      <c r="M369" s="198"/>
      <c r="N369" s="199"/>
      <c r="O369" s="200"/>
      <c r="P369" s="200"/>
    </row>
    <row r="370" spans="1:16" s="186" customFormat="1">
      <c r="A370" s="240"/>
      <c r="B370" s="240"/>
      <c r="D370" s="217"/>
      <c r="E370" s="217"/>
      <c r="F370" s="219"/>
      <c r="G370" s="219"/>
      <c r="H370" s="233"/>
      <c r="I370" s="185"/>
      <c r="J370" s="185"/>
      <c r="L370" s="252"/>
      <c r="M370" s="198"/>
      <c r="N370" s="199"/>
      <c r="O370" s="200"/>
      <c r="P370" s="200"/>
    </row>
    <row r="371" spans="1:16" s="186" customFormat="1">
      <c r="A371" s="240"/>
      <c r="B371" s="240"/>
      <c r="D371" s="217"/>
      <c r="E371" s="217"/>
      <c r="F371" s="219"/>
      <c r="G371" s="219"/>
      <c r="H371" s="233"/>
      <c r="I371" s="185"/>
      <c r="J371" s="185"/>
      <c r="L371" s="252"/>
      <c r="M371" s="198"/>
      <c r="N371" s="199"/>
      <c r="O371" s="200"/>
      <c r="P371" s="200"/>
    </row>
    <row r="372" spans="1:16" s="186" customFormat="1">
      <c r="A372" s="240"/>
      <c r="B372" s="240"/>
      <c r="D372" s="217"/>
      <c r="E372" s="217"/>
      <c r="F372" s="219"/>
      <c r="G372" s="219"/>
      <c r="H372" s="233"/>
      <c r="I372" s="185"/>
      <c r="J372" s="185"/>
      <c r="L372" s="252"/>
      <c r="M372" s="198"/>
      <c r="N372" s="199"/>
      <c r="O372" s="200"/>
      <c r="P372" s="200"/>
    </row>
    <row r="373" spans="1:16" s="186" customFormat="1">
      <c r="A373" s="240"/>
      <c r="B373" s="240"/>
      <c r="D373" s="217"/>
      <c r="E373" s="217"/>
      <c r="F373" s="219"/>
      <c r="G373" s="219"/>
      <c r="H373" s="233"/>
      <c r="I373" s="185"/>
      <c r="J373" s="185"/>
      <c r="L373" s="252"/>
      <c r="M373" s="198"/>
      <c r="N373" s="199"/>
      <c r="O373" s="200"/>
      <c r="P373" s="200"/>
    </row>
    <row r="374" spans="1:16" s="186" customFormat="1">
      <c r="A374" s="240"/>
      <c r="B374" s="240"/>
      <c r="D374" s="217"/>
      <c r="E374" s="217"/>
      <c r="F374" s="219"/>
      <c r="G374" s="219"/>
      <c r="H374" s="233"/>
      <c r="I374" s="185"/>
      <c r="J374" s="185"/>
      <c r="L374" s="252"/>
      <c r="M374" s="198"/>
      <c r="N374" s="199"/>
      <c r="O374" s="200"/>
      <c r="P374" s="200"/>
    </row>
    <row r="375" spans="1:16" s="186" customFormat="1">
      <c r="A375" s="240"/>
      <c r="B375" s="240"/>
      <c r="D375" s="217"/>
      <c r="E375" s="217"/>
      <c r="F375" s="219"/>
      <c r="G375" s="219"/>
      <c r="H375" s="233"/>
      <c r="I375" s="185"/>
      <c r="J375" s="185"/>
      <c r="L375" s="252"/>
      <c r="M375" s="198"/>
      <c r="N375" s="199"/>
      <c r="O375" s="200"/>
      <c r="P375" s="200"/>
    </row>
    <row r="376" spans="1:16" s="186" customFormat="1">
      <c r="A376" s="240"/>
      <c r="B376" s="240"/>
      <c r="D376" s="217"/>
      <c r="E376" s="217"/>
      <c r="F376" s="219"/>
      <c r="G376" s="219"/>
      <c r="H376" s="233"/>
      <c r="I376" s="185"/>
      <c r="J376" s="185"/>
      <c r="L376" s="252"/>
      <c r="M376" s="198"/>
      <c r="N376" s="199"/>
      <c r="O376" s="200"/>
      <c r="P376" s="200"/>
    </row>
    <row r="377" spans="1:16" s="186" customFormat="1">
      <c r="A377" s="240"/>
      <c r="B377" s="240"/>
      <c r="D377" s="217"/>
      <c r="E377" s="217"/>
      <c r="F377" s="219"/>
      <c r="G377" s="219"/>
      <c r="H377" s="233"/>
      <c r="I377" s="185"/>
      <c r="J377" s="185"/>
      <c r="L377" s="252"/>
      <c r="M377" s="198"/>
      <c r="N377" s="199"/>
      <c r="O377" s="200"/>
      <c r="P377" s="200"/>
    </row>
    <row r="378" spans="1:16" s="186" customFormat="1">
      <c r="A378" s="240"/>
      <c r="B378" s="240"/>
      <c r="D378" s="217"/>
      <c r="E378" s="217"/>
      <c r="F378" s="219"/>
      <c r="G378" s="219"/>
      <c r="H378" s="233"/>
      <c r="I378" s="185"/>
      <c r="J378" s="185"/>
      <c r="L378" s="252"/>
      <c r="M378" s="198"/>
      <c r="N378" s="199"/>
      <c r="O378" s="200"/>
      <c r="P378" s="200"/>
    </row>
    <row r="379" spans="1:16" s="186" customFormat="1">
      <c r="A379" s="240"/>
      <c r="B379" s="240"/>
      <c r="D379" s="217"/>
      <c r="E379" s="217"/>
      <c r="F379" s="219"/>
      <c r="G379" s="219"/>
      <c r="H379" s="233"/>
      <c r="I379" s="185"/>
      <c r="J379" s="185"/>
      <c r="L379" s="252"/>
      <c r="M379" s="198"/>
      <c r="N379" s="199"/>
      <c r="O379" s="200"/>
      <c r="P379" s="200"/>
    </row>
    <row r="380" spans="1:16" s="186" customFormat="1">
      <c r="A380" s="240"/>
      <c r="B380" s="240"/>
      <c r="D380" s="217"/>
      <c r="E380" s="217"/>
      <c r="F380" s="219"/>
      <c r="G380" s="219"/>
      <c r="H380" s="233"/>
      <c r="I380" s="185"/>
      <c r="J380" s="185"/>
      <c r="L380" s="252"/>
      <c r="M380" s="198"/>
      <c r="N380" s="199"/>
      <c r="O380" s="200"/>
      <c r="P380" s="200"/>
    </row>
    <row r="381" spans="1:16" s="186" customFormat="1">
      <c r="A381" s="240"/>
      <c r="B381" s="240"/>
      <c r="D381" s="217"/>
      <c r="E381" s="217"/>
      <c r="F381" s="219"/>
      <c r="G381" s="219"/>
      <c r="H381" s="233"/>
      <c r="I381" s="185"/>
      <c r="J381" s="185"/>
      <c r="L381" s="252"/>
      <c r="M381" s="198"/>
      <c r="N381" s="199"/>
      <c r="O381" s="200"/>
      <c r="P381" s="200"/>
    </row>
    <row r="382" spans="1:16" s="186" customFormat="1">
      <c r="A382" s="240"/>
      <c r="B382" s="240"/>
      <c r="D382" s="217"/>
      <c r="E382" s="217"/>
      <c r="F382" s="219"/>
      <c r="G382" s="219"/>
      <c r="H382" s="233"/>
      <c r="I382" s="185"/>
      <c r="J382" s="185"/>
      <c r="L382" s="252"/>
      <c r="M382" s="198"/>
      <c r="N382" s="199"/>
      <c r="O382" s="200"/>
      <c r="P382" s="200"/>
    </row>
    <row r="383" spans="1:16" s="186" customFormat="1">
      <c r="A383" s="240"/>
      <c r="B383" s="240"/>
      <c r="D383" s="217"/>
      <c r="E383" s="217"/>
      <c r="F383" s="219"/>
      <c r="G383" s="219"/>
      <c r="H383" s="233"/>
      <c r="I383" s="185"/>
      <c r="J383" s="185"/>
      <c r="L383" s="252"/>
      <c r="M383" s="198"/>
      <c r="N383" s="199"/>
      <c r="O383" s="200"/>
      <c r="P383" s="200"/>
    </row>
    <row r="384" spans="1:16" s="186" customFormat="1">
      <c r="A384" s="240"/>
      <c r="B384" s="240"/>
      <c r="D384" s="217"/>
      <c r="E384" s="217"/>
      <c r="F384" s="219"/>
      <c r="G384" s="219"/>
      <c r="H384" s="233"/>
      <c r="I384" s="185"/>
      <c r="J384" s="185"/>
      <c r="L384" s="252"/>
      <c r="M384" s="198"/>
      <c r="N384" s="199"/>
      <c r="O384" s="200"/>
      <c r="P384" s="200"/>
    </row>
    <row r="385" spans="1:16" s="186" customFormat="1">
      <c r="A385" s="240"/>
      <c r="B385" s="240"/>
      <c r="D385" s="217"/>
      <c r="E385" s="217"/>
      <c r="F385" s="219"/>
      <c r="G385" s="219"/>
      <c r="H385" s="233"/>
      <c r="I385" s="185"/>
      <c r="J385" s="185"/>
      <c r="L385" s="252"/>
      <c r="M385" s="198"/>
      <c r="N385" s="199"/>
      <c r="O385" s="200"/>
      <c r="P385" s="200"/>
    </row>
    <row r="386" spans="1:16" s="186" customFormat="1">
      <c r="A386" s="240"/>
      <c r="B386" s="240"/>
      <c r="D386" s="217"/>
      <c r="E386" s="217"/>
      <c r="F386" s="219"/>
      <c r="G386" s="219"/>
      <c r="H386" s="233"/>
      <c r="I386" s="185"/>
      <c r="J386" s="185"/>
      <c r="L386" s="252"/>
      <c r="M386" s="198"/>
      <c r="N386" s="199"/>
      <c r="O386" s="200"/>
      <c r="P386" s="200"/>
    </row>
    <row r="387" spans="1:16" s="186" customFormat="1">
      <c r="A387" s="240"/>
      <c r="B387" s="240"/>
      <c r="D387" s="217"/>
      <c r="E387" s="217"/>
      <c r="F387" s="219"/>
      <c r="G387" s="219"/>
      <c r="H387" s="233"/>
      <c r="I387" s="185"/>
      <c r="J387" s="185"/>
      <c r="L387" s="252"/>
      <c r="M387" s="198"/>
      <c r="N387" s="199"/>
      <c r="O387" s="200"/>
      <c r="P387" s="200"/>
    </row>
    <row r="388" spans="1:16" s="186" customFormat="1">
      <c r="A388" s="240"/>
      <c r="B388" s="240"/>
      <c r="D388" s="217"/>
      <c r="E388" s="217"/>
      <c r="F388" s="219"/>
      <c r="G388" s="219"/>
      <c r="H388" s="233"/>
      <c r="I388" s="185"/>
      <c r="J388" s="185"/>
      <c r="L388" s="252"/>
      <c r="M388" s="198"/>
      <c r="N388" s="199"/>
      <c r="O388" s="200"/>
      <c r="P388" s="200"/>
    </row>
    <row r="389" spans="1:16" s="186" customFormat="1">
      <c r="A389" s="240"/>
      <c r="B389" s="240"/>
      <c r="D389" s="217"/>
      <c r="E389" s="217"/>
      <c r="F389" s="219"/>
      <c r="G389" s="219"/>
      <c r="H389" s="233"/>
      <c r="I389" s="185"/>
      <c r="J389" s="185"/>
      <c r="L389" s="252"/>
      <c r="M389" s="198"/>
      <c r="N389" s="199"/>
      <c r="O389" s="200"/>
      <c r="P389" s="200"/>
    </row>
    <row r="390" spans="1:16" s="186" customFormat="1">
      <c r="A390" s="240"/>
      <c r="B390" s="240"/>
      <c r="D390" s="217"/>
      <c r="E390" s="217"/>
      <c r="F390" s="219"/>
      <c r="G390" s="219"/>
      <c r="H390" s="233"/>
      <c r="I390" s="185"/>
      <c r="J390" s="185"/>
      <c r="L390" s="252"/>
      <c r="M390" s="198"/>
      <c r="N390" s="199"/>
      <c r="O390" s="200"/>
      <c r="P390" s="200"/>
    </row>
    <row r="391" spans="1:16" s="186" customFormat="1">
      <c r="A391" s="240"/>
      <c r="B391" s="240"/>
      <c r="D391" s="217"/>
      <c r="E391" s="217"/>
      <c r="F391" s="219"/>
      <c r="G391" s="219"/>
      <c r="H391" s="233"/>
      <c r="I391" s="185"/>
      <c r="J391" s="185"/>
      <c r="L391" s="252"/>
      <c r="M391" s="198"/>
      <c r="N391" s="199"/>
      <c r="O391" s="200"/>
      <c r="P391" s="200"/>
    </row>
    <row r="392" spans="1:16" s="186" customFormat="1">
      <c r="A392" s="240"/>
      <c r="B392" s="240"/>
      <c r="D392" s="217"/>
      <c r="E392" s="217"/>
      <c r="F392" s="219"/>
      <c r="G392" s="219"/>
      <c r="H392" s="233"/>
      <c r="I392" s="185"/>
      <c r="J392" s="185"/>
      <c r="L392" s="252"/>
      <c r="M392" s="198"/>
      <c r="N392" s="199"/>
      <c r="O392" s="200"/>
      <c r="P392" s="200"/>
    </row>
    <row r="393" spans="1:16" s="186" customFormat="1">
      <c r="A393" s="240"/>
      <c r="B393" s="240"/>
      <c r="D393" s="217"/>
      <c r="E393" s="217"/>
      <c r="F393" s="219"/>
      <c r="G393" s="219"/>
      <c r="H393" s="233"/>
      <c r="I393" s="185"/>
      <c r="J393" s="185"/>
      <c r="L393" s="252"/>
      <c r="M393" s="198"/>
      <c r="N393" s="199"/>
      <c r="O393" s="200"/>
      <c r="P393" s="200"/>
    </row>
    <row r="394" spans="1:16" s="186" customFormat="1">
      <c r="A394" s="240"/>
      <c r="B394" s="240"/>
      <c r="D394" s="217"/>
      <c r="E394" s="217"/>
      <c r="F394" s="219"/>
      <c r="G394" s="219"/>
      <c r="H394" s="233"/>
      <c r="I394" s="185"/>
      <c r="J394" s="185"/>
      <c r="L394" s="252"/>
      <c r="M394" s="198"/>
      <c r="N394" s="199"/>
      <c r="O394" s="200"/>
      <c r="P394" s="200"/>
    </row>
    <row r="395" spans="1:16" s="186" customFormat="1">
      <c r="A395" s="240"/>
      <c r="B395" s="240"/>
      <c r="D395" s="217"/>
      <c r="E395" s="217"/>
      <c r="F395" s="219"/>
      <c r="G395" s="219"/>
      <c r="H395" s="233"/>
      <c r="I395" s="185"/>
      <c r="J395" s="185"/>
      <c r="L395" s="252"/>
      <c r="M395" s="198"/>
      <c r="N395" s="199"/>
      <c r="O395" s="200"/>
      <c r="P395" s="200"/>
    </row>
    <row r="396" spans="1:16" s="186" customFormat="1">
      <c r="A396" s="240"/>
      <c r="B396" s="240"/>
      <c r="D396" s="217"/>
      <c r="E396" s="217"/>
      <c r="F396" s="219"/>
      <c r="G396" s="219"/>
      <c r="H396" s="233"/>
      <c r="I396" s="185"/>
      <c r="J396" s="185"/>
      <c r="L396" s="252"/>
      <c r="M396" s="198"/>
      <c r="N396" s="199"/>
      <c r="O396" s="200"/>
      <c r="P396" s="200"/>
    </row>
    <row r="397" spans="1:16" s="186" customFormat="1">
      <c r="A397" s="240"/>
      <c r="B397" s="240"/>
      <c r="D397" s="217"/>
      <c r="E397" s="217"/>
      <c r="F397" s="219"/>
      <c r="G397" s="219"/>
      <c r="H397" s="233"/>
      <c r="I397" s="185"/>
      <c r="J397" s="185"/>
      <c r="L397" s="252"/>
      <c r="M397" s="198"/>
      <c r="N397" s="199"/>
      <c r="O397" s="200"/>
      <c r="P397" s="200"/>
    </row>
    <row r="398" spans="1:16" s="186" customFormat="1">
      <c r="A398" s="240"/>
      <c r="B398" s="240"/>
      <c r="D398" s="217"/>
      <c r="E398" s="217"/>
      <c r="F398" s="219"/>
      <c r="G398" s="219"/>
      <c r="H398" s="233"/>
      <c r="I398" s="185"/>
      <c r="J398" s="185"/>
      <c r="L398" s="252"/>
      <c r="M398" s="198"/>
      <c r="N398" s="199"/>
      <c r="O398" s="200"/>
      <c r="P398" s="200"/>
    </row>
    <row r="399" spans="1:16" s="186" customFormat="1">
      <c r="A399" s="240"/>
      <c r="B399" s="240"/>
      <c r="D399" s="217"/>
      <c r="E399" s="217"/>
      <c r="F399" s="219"/>
      <c r="G399" s="219"/>
      <c r="H399" s="233"/>
      <c r="I399" s="185"/>
      <c r="J399" s="185"/>
      <c r="L399" s="252"/>
      <c r="M399" s="198"/>
      <c r="N399" s="199"/>
      <c r="O399" s="200"/>
      <c r="P399" s="200"/>
    </row>
    <row r="400" spans="1:16" s="186" customFormat="1">
      <c r="A400" s="240"/>
      <c r="B400" s="240"/>
      <c r="D400" s="217"/>
      <c r="E400" s="217"/>
      <c r="F400" s="219"/>
      <c r="G400" s="219"/>
      <c r="H400" s="233"/>
      <c r="I400" s="185"/>
      <c r="J400" s="185"/>
      <c r="L400" s="252"/>
      <c r="M400" s="198"/>
      <c r="N400" s="199"/>
      <c r="O400" s="200"/>
      <c r="P400" s="200"/>
    </row>
    <row r="401" spans="1:16" s="186" customFormat="1">
      <c r="A401" s="240"/>
      <c r="B401" s="240"/>
      <c r="D401" s="217"/>
      <c r="E401" s="217"/>
      <c r="F401" s="219"/>
      <c r="G401" s="219"/>
      <c r="H401" s="233"/>
      <c r="I401" s="185"/>
      <c r="J401" s="185"/>
      <c r="L401" s="252"/>
      <c r="M401" s="198"/>
      <c r="N401" s="199"/>
      <c r="O401" s="200"/>
      <c r="P401" s="200"/>
    </row>
    <row r="402" spans="1:16" s="186" customFormat="1">
      <c r="A402" s="240"/>
      <c r="B402" s="240"/>
      <c r="D402" s="217"/>
      <c r="E402" s="217"/>
      <c r="F402" s="219"/>
      <c r="G402" s="219"/>
      <c r="H402" s="233"/>
      <c r="I402" s="185"/>
      <c r="J402" s="185"/>
      <c r="L402" s="252"/>
      <c r="M402" s="198"/>
      <c r="N402" s="199"/>
      <c r="O402" s="200"/>
      <c r="P402" s="200"/>
    </row>
    <row r="403" spans="1:16" s="186" customFormat="1">
      <c r="A403" s="240"/>
      <c r="B403" s="240"/>
      <c r="D403" s="217"/>
      <c r="E403" s="217"/>
      <c r="F403" s="219"/>
      <c r="G403" s="219"/>
      <c r="H403" s="233"/>
      <c r="I403" s="185"/>
      <c r="J403" s="185"/>
      <c r="L403" s="252"/>
      <c r="M403" s="198"/>
      <c r="N403" s="199"/>
      <c r="O403" s="200"/>
      <c r="P403" s="200"/>
    </row>
    <row r="404" spans="1:16" s="186" customFormat="1">
      <c r="A404" s="240"/>
      <c r="B404" s="240"/>
      <c r="D404" s="217"/>
      <c r="E404" s="217"/>
      <c r="F404" s="219"/>
      <c r="G404" s="219"/>
      <c r="H404" s="233"/>
      <c r="I404" s="185"/>
      <c r="J404" s="185"/>
      <c r="L404" s="252"/>
      <c r="M404" s="198"/>
      <c r="N404" s="199"/>
      <c r="O404" s="200"/>
      <c r="P404" s="200"/>
    </row>
    <row r="405" spans="1:16" s="186" customFormat="1">
      <c r="A405" s="240"/>
      <c r="B405" s="240"/>
      <c r="D405" s="217"/>
      <c r="E405" s="217"/>
      <c r="F405" s="219"/>
      <c r="G405" s="219"/>
      <c r="H405" s="233"/>
      <c r="I405" s="185"/>
      <c r="J405" s="185"/>
      <c r="L405" s="252"/>
      <c r="M405" s="198"/>
      <c r="N405" s="199"/>
      <c r="O405" s="200"/>
      <c r="P405" s="200"/>
    </row>
    <row r="406" spans="1:16" s="186" customFormat="1">
      <c r="A406" s="240"/>
      <c r="B406" s="240"/>
      <c r="D406" s="217"/>
      <c r="E406" s="217"/>
      <c r="F406" s="219"/>
      <c r="G406" s="219"/>
      <c r="H406" s="233"/>
      <c r="I406" s="185"/>
      <c r="J406" s="185"/>
      <c r="L406" s="252"/>
      <c r="M406" s="198"/>
      <c r="N406" s="199"/>
      <c r="O406" s="200"/>
      <c r="P406" s="200"/>
    </row>
    <row r="407" spans="1:16" s="186" customFormat="1">
      <c r="A407" s="240"/>
      <c r="B407" s="240"/>
      <c r="D407" s="217"/>
      <c r="E407" s="217"/>
      <c r="F407" s="219"/>
      <c r="G407" s="219"/>
      <c r="H407" s="233"/>
      <c r="I407" s="185"/>
      <c r="J407" s="185"/>
      <c r="L407" s="252"/>
      <c r="M407" s="198"/>
      <c r="N407" s="199"/>
      <c r="O407" s="200"/>
      <c r="P407" s="200"/>
    </row>
    <row r="408" spans="1:16" s="186" customFormat="1">
      <c r="A408" s="240"/>
      <c r="B408" s="240"/>
      <c r="D408" s="217"/>
      <c r="E408" s="217"/>
      <c r="F408" s="219"/>
      <c r="G408" s="219"/>
      <c r="H408" s="233"/>
      <c r="I408" s="185"/>
      <c r="J408" s="185"/>
      <c r="L408" s="252"/>
      <c r="M408" s="198"/>
      <c r="N408" s="199"/>
      <c r="O408" s="200"/>
      <c r="P408" s="200"/>
    </row>
    <row r="409" spans="1:16" s="186" customFormat="1">
      <c r="A409" s="240"/>
      <c r="B409" s="240"/>
      <c r="D409" s="217"/>
      <c r="E409" s="217"/>
      <c r="F409" s="219"/>
      <c r="G409" s="219"/>
      <c r="H409" s="233"/>
      <c r="I409" s="185"/>
      <c r="J409" s="185"/>
      <c r="L409" s="252"/>
      <c r="M409" s="198"/>
      <c r="N409" s="199"/>
      <c r="O409" s="200"/>
      <c r="P409" s="200"/>
    </row>
    <row r="410" spans="1:16" s="186" customFormat="1">
      <c r="A410" s="240"/>
      <c r="B410" s="240"/>
      <c r="D410" s="217"/>
      <c r="E410" s="217"/>
      <c r="F410" s="219"/>
      <c r="G410" s="219"/>
      <c r="H410" s="233"/>
      <c r="I410" s="185"/>
      <c r="J410" s="185"/>
      <c r="L410" s="252"/>
      <c r="M410" s="198"/>
      <c r="N410" s="199"/>
      <c r="O410" s="200"/>
      <c r="P410" s="200"/>
    </row>
    <row r="411" spans="1:16" s="186" customFormat="1">
      <c r="A411" s="240"/>
      <c r="B411" s="240"/>
      <c r="D411" s="217"/>
      <c r="E411" s="217"/>
      <c r="F411" s="219"/>
      <c r="G411" s="219"/>
      <c r="H411" s="233"/>
      <c r="I411" s="185"/>
      <c r="J411" s="185"/>
      <c r="L411" s="252"/>
      <c r="M411" s="198"/>
      <c r="N411" s="199"/>
      <c r="O411" s="200"/>
      <c r="P411" s="200"/>
    </row>
    <row r="412" spans="1:16" s="186" customFormat="1">
      <c r="A412" s="240"/>
      <c r="B412" s="240"/>
      <c r="D412" s="217"/>
      <c r="E412" s="217"/>
      <c r="F412" s="219"/>
      <c r="G412" s="219"/>
      <c r="H412" s="233"/>
      <c r="I412" s="185"/>
      <c r="J412" s="185"/>
      <c r="L412" s="252"/>
      <c r="M412" s="198"/>
      <c r="N412" s="199"/>
      <c r="O412" s="200"/>
      <c r="P412" s="200"/>
    </row>
    <row r="413" spans="1:16" s="186" customFormat="1">
      <c r="A413" s="240"/>
      <c r="B413" s="240"/>
      <c r="D413" s="217"/>
      <c r="E413" s="217"/>
      <c r="F413" s="219"/>
      <c r="G413" s="219"/>
      <c r="H413" s="233"/>
      <c r="I413" s="185"/>
      <c r="J413" s="185"/>
      <c r="L413" s="252"/>
      <c r="M413" s="198"/>
      <c r="N413" s="199"/>
      <c r="O413" s="200"/>
      <c r="P413" s="200"/>
    </row>
    <row r="414" spans="1:16" s="186" customFormat="1">
      <c r="A414" s="240"/>
      <c r="B414" s="240"/>
      <c r="D414" s="217"/>
      <c r="E414" s="217"/>
      <c r="F414" s="219"/>
      <c r="G414" s="219"/>
      <c r="H414" s="233"/>
      <c r="I414" s="185"/>
      <c r="J414" s="185"/>
      <c r="L414" s="252"/>
      <c r="M414" s="198"/>
      <c r="N414" s="199"/>
      <c r="O414" s="200"/>
      <c r="P414" s="200"/>
    </row>
    <row r="415" spans="1:16" s="186" customFormat="1">
      <c r="A415" s="240"/>
      <c r="B415" s="240"/>
      <c r="D415" s="217"/>
      <c r="E415" s="217"/>
      <c r="F415" s="219"/>
      <c r="G415" s="219"/>
      <c r="H415" s="233"/>
      <c r="I415" s="185"/>
      <c r="J415" s="185"/>
      <c r="L415" s="252"/>
      <c r="M415" s="198"/>
      <c r="N415" s="199"/>
      <c r="O415" s="200"/>
      <c r="P415" s="200"/>
    </row>
    <row r="416" spans="1:16" s="186" customFormat="1">
      <c r="A416" s="240"/>
      <c r="B416" s="240"/>
      <c r="D416" s="217"/>
      <c r="E416" s="217"/>
      <c r="F416" s="219"/>
      <c r="G416" s="219"/>
      <c r="H416" s="233"/>
      <c r="I416" s="185"/>
      <c r="J416" s="185"/>
      <c r="L416" s="252"/>
      <c r="M416" s="198"/>
      <c r="N416" s="199"/>
      <c r="O416" s="200"/>
      <c r="P416" s="200"/>
    </row>
    <row r="417" spans="1:16" s="186" customFormat="1">
      <c r="A417" s="240"/>
      <c r="B417" s="240"/>
      <c r="D417" s="217"/>
      <c r="E417" s="217"/>
      <c r="F417" s="219"/>
      <c r="G417" s="219"/>
      <c r="H417" s="233"/>
      <c r="I417" s="185"/>
      <c r="J417" s="185"/>
      <c r="L417" s="252"/>
      <c r="M417" s="198"/>
      <c r="N417" s="199"/>
      <c r="O417" s="200"/>
      <c r="P417" s="200"/>
    </row>
    <row r="418" spans="1:16" s="186" customFormat="1">
      <c r="A418" s="240"/>
      <c r="B418" s="240"/>
      <c r="D418" s="217"/>
      <c r="E418" s="217"/>
      <c r="F418" s="219"/>
      <c r="G418" s="219"/>
      <c r="H418" s="233"/>
      <c r="I418" s="185"/>
      <c r="J418" s="185"/>
      <c r="L418" s="252"/>
      <c r="M418" s="198"/>
      <c r="N418" s="199"/>
      <c r="O418" s="200"/>
      <c r="P418" s="200"/>
    </row>
    <row r="419" spans="1:16" s="186" customFormat="1">
      <c r="A419" s="240"/>
      <c r="B419" s="240"/>
      <c r="D419" s="217"/>
      <c r="E419" s="217"/>
      <c r="F419" s="219"/>
      <c r="G419" s="219"/>
      <c r="H419" s="233"/>
      <c r="I419" s="185"/>
      <c r="J419" s="185"/>
      <c r="L419" s="252"/>
      <c r="M419" s="198"/>
      <c r="N419" s="199"/>
      <c r="O419" s="200"/>
      <c r="P419" s="200"/>
    </row>
    <row r="420" spans="1:16" s="186" customFormat="1">
      <c r="A420" s="240"/>
      <c r="B420" s="240"/>
      <c r="D420" s="217"/>
      <c r="E420" s="217"/>
      <c r="F420" s="219"/>
      <c r="G420" s="219"/>
      <c r="H420" s="233"/>
      <c r="I420" s="185"/>
      <c r="J420" s="185"/>
      <c r="L420" s="252"/>
      <c r="M420" s="198"/>
      <c r="N420" s="199"/>
      <c r="O420" s="200"/>
      <c r="P420" s="200"/>
    </row>
    <row r="421" spans="1:16" s="186" customFormat="1">
      <c r="A421" s="240"/>
      <c r="B421" s="240"/>
      <c r="D421" s="217"/>
      <c r="E421" s="217"/>
      <c r="F421" s="219"/>
      <c r="G421" s="219"/>
      <c r="H421" s="233"/>
      <c r="I421" s="185"/>
      <c r="J421" s="185"/>
      <c r="L421" s="252"/>
      <c r="M421" s="198"/>
      <c r="N421" s="199"/>
      <c r="O421" s="200"/>
      <c r="P421" s="200"/>
    </row>
    <row r="422" spans="1:16" s="186" customFormat="1">
      <c r="A422" s="240"/>
      <c r="B422" s="240"/>
      <c r="D422" s="217"/>
      <c r="E422" s="217"/>
      <c r="F422" s="219"/>
      <c r="G422" s="219"/>
      <c r="H422" s="233"/>
      <c r="I422" s="185"/>
      <c r="J422" s="185"/>
      <c r="L422" s="252"/>
      <c r="M422" s="198"/>
      <c r="N422" s="199"/>
      <c r="O422" s="200"/>
      <c r="P422" s="200"/>
    </row>
    <row r="423" spans="1:16" s="186" customFormat="1">
      <c r="A423" s="240"/>
      <c r="B423" s="240"/>
      <c r="D423" s="217"/>
      <c r="E423" s="217"/>
      <c r="F423" s="219"/>
      <c r="G423" s="219"/>
      <c r="H423" s="233"/>
      <c r="I423" s="185"/>
      <c r="J423" s="185"/>
      <c r="L423" s="252"/>
      <c r="M423" s="198"/>
      <c r="N423" s="199"/>
      <c r="O423" s="200"/>
      <c r="P423" s="200"/>
    </row>
    <row r="424" spans="1:16" s="186" customFormat="1">
      <c r="A424" s="240"/>
      <c r="B424" s="240"/>
      <c r="D424" s="217"/>
      <c r="E424" s="217"/>
      <c r="F424" s="219"/>
      <c r="G424" s="219"/>
      <c r="H424" s="233"/>
      <c r="I424" s="185"/>
      <c r="J424" s="185"/>
      <c r="L424" s="252"/>
      <c r="M424" s="198"/>
      <c r="N424" s="199"/>
      <c r="O424" s="200"/>
      <c r="P424" s="200"/>
    </row>
    <row r="425" spans="1:16" s="186" customFormat="1">
      <c r="A425" s="240"/>
      <c r="B425" s="240"/>
      <c r="D425" s="217"/>
      <c r="E425" s="217"/>
      <c r="F425" s="219"/>
      <c r="G425" s="219"/>
      <c r="H425" s="233"/>
      <c r="I425" s="185"/>
      <c r="J425" s="185"/>
      <c r="L425" s="252"/>
      <c r="M425" s="198"/>
      <c r="N425" s="199"/>
      <c r="O425" s="200"/>
      <c r="P425" s="200"/>
    </row>
    <row r="426" spans="1:16" s="186" customFormat="1">
      <c r="A426" s="240"/>
      <c r="B426" s="240"/>
      <c r="D426" s="217"/>
      <c r="E426" s="217"/>
      <c r="F426" s="219"/>
      <c r="G426" s="219"/>
      <c r="H426" s="233"/>
      <c r="I426" s="185"/>
      <c r="J426" s="185"/>
      <c r="L426" s="252"/>
      <c r="M426" s="198"/>
      <c r="N426" s="199"/>
      <c r="O426" s="200"/>
      <c r="P426" s="200"/>
    </row>
    <row r="427" spans="1:16" s="186" customFormat="1">
      <c r="A427" s="240"/>
      <c r="B427" s="240"/>
      <c r="D427" s="217"/>
      <c r="E427" s="217"/>
      <c r="F427" s="219"/>
      <c r="G427" s="219"/>
      <c r="H427" s="233"/>
      <c r="I427" s="185"/>
      <c r="J427" s="185"/>
      <c r="L427" s="252"/>
      <c r="M427" s="198"/>
      <c r="N427" s="199"/>
      <c r="O427" s="200"/>
      <c r="P427" s="200"/>
    </row>
    <row r="428" spans="1:16" s="186" customFormat="1">
      <c r="A428" s="240"/>
      <c r="B428" s="240"/>
      <c r="D428" s="217"/>
      <c r="E428" s="217"/>
      <c r="F428" s="219"/>
      <c r="G428" s="219"/>
      <c r="H428" s="233"/>
      <c r="I428" s="185"/>
      <c r="J428" s="185"/>
      <c r="L428" s="252"/>
      <c r="M428" s="198"/>
      <c r="N428" s="199"/>
      <c r="O428" s="200"/>
      <c r="P428" s="200"/>
    </row>
    <row r="429" spans="1:16" s="186" customFormat="1">
      <c r="A429" s="240"/>
      <c r="B429" s="240"/>
      <c r="D429" s="217"/>
      <c r="E429" s="217"/>
      <c r="F429" s="219"/>
      <c r="G429" s="219"/>
      <c r="H429" s="233"/>
      <c r="I429" s="185"/>
      <c r="J429" s="185"/>
      <c r="L429" s="252"/>
      <c r="M429" s="198"/>
      <c r="N429" s="199"/>
      <c r="O429" s="200"/>
      <c r="P429" s="200"/>
    </row>
    <row r="430" spans="1:16" s="186" customFormat="1">
      <c r="A430" s="240"/>
      <c r="B430" s="240"/>
      <c r="D430" s="217"/>
      <c r="E430" s="217"/>
      <c r="F430" s="219"/>
      <c r="G430" s="219"/>
      <c r="H430" s="233"/>
      <c r="I430" s="185"/>
      <c r="J430" s="185"/>
      <c r="L430" s="252"/>
      <c r="M430" s="198"/>
      <c r="N430" s="199"/>
      <c r="O430" s="200"/>
      <c r="P430" s="200"/>
    </row>
    <row r="431" spans="1:16" s="186" customFormat="1">
      <c r="A431" s="240"/>
      <c r="B431" s="240"/>
      <c r="D431" s="217"/>
      <c r="E431" s="217"/>
      <c r="F431" s="219"/>
      <c r="G431" s="219"/>
      <c r="H431" s="233"/>
      <c r="I431" s="185"/>
      <c r="J431" s="185"/>
      <c r="L431" s="252"/>
      <c r="M431" s="198"/>
      <c r="N431" s="199"/>
      <c r="O431" s="200"/>
      <c r="P431" s="200"/>
    </row>
    <row r="432" spans="1:16" s="186" customFormat="1">
      <c r="A432" s="240"/>
      <c r="B432" s="240"/>
      <c r="D432" s="217"/>
      <c r="E432" s="217"/>
      <c r="F432" s="219"/>
      <c r="G432" s="219"/>
      <c r="H432" s="233"/>
      <c r="I432" s="185"/>
      <c r="J432" s="185"/>
      <c r="L432" s="252"/>
      <c r="M432" s="198"/>
      <c r="N432" s="199"/>
      <c r="O432" s="200"/>
      <c r="P432" s="200"/>
    </row>
    <row r="433" spans="1:16" s="186" customFormat="1">
      <c r="A433" s="240"/>
      <c r="B433" s="240"/>
      <c r="D433" s="217"/>
      <c r="E433" s="217"/>
      <c r="F433" s="219"/>
      <c r="G433" s="219"/>
      <c r="H433" s="233"/>
      <c r="I433" s="185"/>
      <c r="J433" s="185"/>
      <c r="L433" s="252"/>
      <c r="M433" s="198"/>
      <c r="N433" s="199"/>
      <c r="O433" s="200"/>
      <c r="P433" s="200"/>
    </row>
    <row r="434" spans="1:16" s="186" customFormat="1">
      <c r="A434" s="240"/>
      <c r="B434" s="240"/>
      <c r="D434" s="217"/>
      <c r="E434" s="217"/>
      <c r="F434" s="219"/>
      <c r="G434" s="219"/>
      <c r="H434" s="233"/>
      <c r="I434" s="185"/>
      <c r="J434" s="185"/>
      <c r="L434" s="252"/>
      <c r="M434" s="198"/>
      <c r="N434" s="199"/>
      <c r="O434" s="200"/>
      <c r="P434" s="200"/>
    </row>
    <row r="435" spans="1:16" s="186" customFormat="1">
      <c r="A435" s="240"/>
      <c r="B435" s="240"/>
      <c r="D435" s="217"/>
      <c r="E435" s="217"/>
      <c r="F435" s="219"/>
      <c r="G435" s="219"/>
      <c r="H435" s="233"/>
      <c r="I435" s="185"/>
      <c r="J435" s="185"/>
      <c r="L435" s="252"/>
      <c r="M435" s="198"/>
      <c r="N435" s="199"/>
      <c r="O435" s="200"/>
      <c r="P435" s="200"/>
    </row>
    <row r="436" spans="1:16" s="186" customFormat="1">
      <c r="A436" s="240"/>
      <c r="B436" s="240"/>
      <c r="D436" s="217"/>
      <c r="E436" s="217"/>
      <c r="F436" s="219"/>
      <c r="G436" s="219"/>
      <c r="H436" s="233"/>
      <c r="I436" s="185"/>
      <c r="J436" s="185"/>
      <c r="L436" s="252"/>
      <c r="M436" s="198"/>
      <c r="N436" s="199"/>
      <c r="O436" s="200"/>
      <c r="P436" s="200"/>
    </row>
    <row r="437" spans="1:16" s="186" customFormat="1">
      <c r="A437" s="240"/>
      <c r="B437" s="240"/>
      <c r="D437" s="217"/>
      <c r="E437" s="217"/>
      <c r="F437" s="219"/>
      <c r="G437" s="219"/>
      <c r="H437" s="233"/>
      <c r="I437" s="185"/>
      <c r="J437" s="185"/>
      <c r="L437" s="252"/>
      <c r="M437" s="198"/>
      <c r="N437" s="199"/>
      <c r="O437" s="200"/>
      <c r="P437" s="200"/>
    </row>
    <row r="438" spans="1:16" s="186" customFormat="1">
      <c r="A438" s="240"/>
      <c r="B438" s="240"/>
      <c r="D438" s="217"/>
      <c r="E438" s="217"/>
      <c r="F438" s="219"/>
      <c r="G438" s="219"/>
      <c r="H438" s="233"/>
      <c r="I438" s="185"/>
      <c r="J438" s="185"/>
      <c r="L438" s="252"/>
      <c r="M438" s="198"/>
      <c r="N438" s="199"/>
      <c r="O438" s="200"/>
      <c r="P438" s="200"/>
    </row>
    <row r="439" spans="1:16" s="186" customFormat="1">
      <c r="A439" s="240"/>
      <c r="B439" s="240"/>
      <c r="D439" s="217"/>
      <c r="E439" s="217"/>
      <c r="F439" s="219"/>
      <c r="G439" s="219"/>
      <c r="H439" s="233"/>
      <c r="I439" s="185"/>
      <c r="J439" s="185"/>
      <c r="L439" s="252"/>
      <c r="M439" s="198"/>
      <c r="N439" s="199"/>
      <c r="O439" s="200"/>
      <c r="P439" s="200"/>
    </row>
    <row r="440" spans="1:16" s="186" customFormat="1">
      <c r="A440" s="240"/>
      <c r="B440" s="240"/>
      <c r="D440" s="217"/>
      <c r="E440" s="217"/>
      <c r="F440" s="219"/>
      <c r="G440" s="219"/>
      <c r="H440" s="233"/>
      <c r="I440" s="185"/>
      <c r="J440" s="185"/>
      <c r="L440" s="252"/>
      <c r="M440" s="198"/>
      <c r="N440" s="199"/>
      <c r="O440" s="200"/>
      <c r="P440" s="200"/>
    </row>
    <row r="441" spans="1:16" s="186" customFormat="1">
      <c r="A441" s="240"/>
      <c r="B441" s="240"/>
      <c r="D441" s="217"/>
      <c r="E441" s="217"/>
      <c r="F441" s="219"/>
      <c r="G441" s="219"/>
      <c r="H441" s="233"/>
      <c r="I441" s="185"/>
      <c r="J441" s="185"/>
      <c r="L441" s="252"/>
      <c r="M441" s="198"/>
      <c r="N441" s="199"/>
      <c r="O441" s="200"/>
      <c r="P441" s="200"/>
    </row>
    <row r="442" spans="1:16" s="186" customFormat="1">
      <c r="A442" s="240"/>
      <c r="B442" s="240"/>
      <c r="D442" s="217"/>
      <c r="E442" s="217"/>
      <c r="F442" s="219"/>
      <c r="G442" s="219"/>
      <c r="H442" s="233"/>
      <c r="I442" s="185"/>
      <c r="J442" s="185"/>
      <c r="L442" s="252"/>
      <c r="M442" s="198"/>
      <c r="N442" s="199"/>
      <c r="O442" s="200"/>
      <c r="P442" s="200"/>
    </row>
    <row r="443" spans="1:16" s="186" customFormat="1">
      <c r="A443" s="240"/>
      <c r="B443" s="240"/>
      <c r="D443" s="217"/>
      <c r="E443" s="217"/>
      <c r="F443" s="219"/>
      <c r="G443" s="219"/>
      <c r="H443" s="233"/>
      <c r="I443" s="185"/>
      <c r="J443" s="185"/>
      <c r="L443" s="252"/>
      <c r="M443" s="198"/>
      <c r="N443" s="199"/>
      <c r="O443" s="200"/>
      <c r="P443" s="200"/>
    </row>
    <row r="444" spans="1:16" s="186" customFormat="1">
      <c r="A444" s="240"/>
      <c r="B444" s="240"/>
      <c r="D444" s="217"/>
      <c r="E444" s="217"/>
      <c r="F444" s="219"/>
      <c r="G444" s="219"/>
      <c r="H444" s="233"/>
      <c r="I444" s="185"/>
      <c r="J444" s="185"/>
      <c r="L444" s="252"/>
      <c r="M444" s="198"/>
      <c r="N444" s="199"/>
      <c r="O444" s="200"/>
      <c r="P444" s="200"/>
    </row>
    <row r="445" spans="1:16" s="186" customFormat="1">
      <c r="A445" s="240"/>
      <c r="B445" s="240"/>
      <c r="D445" s="217"/>
      <c r="E445" s="217"/>
      <c r="F445" s="219"/>
      <c r="G445" s="219"/>
      <c r="H445" s="233"/>
      <c r="I445" s="185"/>
      <c r="J445" s="185"/>
      <c r="L445" s="252"/>
      <c r="M445" s="198"/>
      <c r="N445" s="199"/>
      <c r="O445" s="200"/>
      <c r="P445" s="200"/>
    </row>
    <row r="446" spans="1:16" s="186" customFormat="1">
      <c r="A446" s="240"/>
      <c r="B446" s="240"/>
      <c r="D446" s="217"/>
      <c r="E446" s="217"/>
      <c r="F446" s="219"/>
      <c r="G446" s="219"/>
      <c r="H446" s="233"/>
      <c r="I446" s="185"/>
      <c r="J446" s="185"/>
      <c r="L446" s="252"/>
      <c r="M446" s="198"/>
      <c r="N446" s="199"/>
      <c r="O446" s="200"/>
      <c r="P446" s="200"/>
    </row>
    <row r="447" spans="1:16" s="186" customFormat="1">
      <c r="A447" s="240"/>
      <c r="B447" s="240"/>
      <c r="D447" s="217"/>
      <c r="E447" s="217"/>
      <c r="F447" s="219"/>
      <c r="G447" s="219"/>
      <c r="H447" s="233"/>
      <c r="I447" s="185"/>
      <c r="J447" s="185"/>
      <c r="L447" s="252"/>
      <c r="M447" s="198"/>
      <c r="N447" s="199"/>
      <c r="O447" s="200"/>
      <c r="P447" s="200"/>
    </row>
    <row r="448" spans="1:16" s="186" customFormat="1">
      <c r="A448" s="240"/>
      <c r="B448" s="240"/>
      <c r="D448" s="217"/>
      <c r="E448" s="217"/>
      <c r="F448" s="219"/>
      <c r="G448" s="219"/>
      <c r="H448" s="233"/>
      <c r="I448" s="185"/>
      <c r="J448" s="185"/>
      <c r="L448" s="252"/>
      <c r="M448" s="198"/>
      <c r="N448" s="199"/>
      <c r="O448" s="200"/>
      <c r="P448" s="200"/>
    </row>
    <row r="449" spans="1:16" s="186" customFormat="1">
      <c r="A449" s="240"/>
      <c r="B449" s="240"/>
      <c r="D449" s="217"/>
      <c r="E449" s="217"/>
      <c r="F449" s="219"/>
      <c r="G449" s="219"/>
      <c r="H449" s="233"/>
      <c r="I449" s="185"/>
      <c r="J449" s="185"/>
      <c r="L449" s="252"/>
      <c r="M449" s="198"/>
      <c r="N449" s="199"/>
      <c r="O449" s="200"/>
      <c r="P449" s="200"/>
    </row>
    <row r="450" spans="1:16" s="186" customFormat="1">
      <c r="A450" s="240"/>
      <c r="B450" s="240"/>
      <c r="D450" s="217"/>
      <c r="E450" s="217"/>
      <c r="F450" s="219"/>
      <c r="G450" s="219"/>
      <c r="H450" s="233"/>
      <c r="I450" s="185"/>
      <c r="J450" s="185"/>
      <c r="L450" s="252"/>
      <c r="M450" s="198"/>
      <c r="N450" s="199"/>
      <c r="O450" s="200"/>
      <c r="P450" s="200"/>
    </row>
    <row r="451" spans="1:16" s="186" customFormat="1">
      <c r="A451" s="240"/>
      <c r="B451" s="240"/>
      <c r="D451" s="217"/>
      <c r="E451" s="217"/>
      <c r="F451" s="219"/>
      <c r="G451" s="219"/>
      <c r="H451" s="233"/>
      <c r="I451" s="185"/>
      <c r="J451" s="185"/>
      <c r="L451" s="252"/>
      <c r="M451" s="198"/>
      <c r="N451" s="199"/>
      <c r="O451" s="200"/>
      <c r="P451" s="200"/>
    </row>
    <row r="452" spans="1:16" s="186" customFormat="1">
      <c r="A452" s="240"/>
      <c r="B452" s="240"/>
      <c r="D452" s="217"/>
      <c r="E452" s="217"/>
      <c r="F452" s="219"/>
      <c r="G452" s="219"/>
      <c r="H452" s="233"/>
      <c r="I452" s="185"/>
      <c r="J452" s="185"/>
      <c r="L452" s="252"/>
      <c r="M452" s="198"/>
      <c r="N452" s="199"/>
      <c r="O452" s="200"/>
      <c r="P452" s="200"/>
    </row>
    <row r="453" spans="1:16" s="186" customFormat="1">
      <c r="A453" s="240"/>
      <c r="B453" s="240"/>
      <c r="D453" s="217"/>
      <c r="E453" s="217"/>
      <c r="F453" s="219"/>
      <c r="G453" s="219"/>
      <c r="H453" s="233"/>
      <c r="I453" s="185"/>
      <c r="J453" s="185"/>
      <c r="L453" s="252"/>
      <c r="M453" s="198"/>
      <c r="N453" s="199"/>
      <c r="O453" s="200"/>
      <c r="P453" s="200"/>
    </row>
    <row r="454" spans="1:16" s="186" customFormat="1">
      <c r="A454" s="240"/>
      <c r="B454" s="240"/>
      <c r="D454" s="217"/>
      <c r="E454" s="217"/>
      <c r="F454" s="219"/>
      <c r="G454" s="219"/>
      <c r="H454" s="233"/>
      <c r="I454" s="185"/>
      <c r="J454" s="185"/>
      <c r="L454" s="252"/>
      <c r="M454" s="198"/>
      <c r="N454" s="199"/>
      <c r="O454" s="200"/>
      <c r="P454" s="200"/>
    </row>
    <row r="455" spans="1:16" s="186" customFormat="1">
      <c r="A455" s="240"/>
      <c r="B455" s="240"/>
      <c r="D455" s="217"/>
      <c r="E455" s="217"/>
      <c r="F455" s="219"/>
      <c r="G455" s="219"/>
      <c r="H455" s="233"/>
      <c r="I455" s="185"/>
      <c r="J455" s="185"/>
      <c r="L455" s="252"/>
      <c r="M455" s="198"/>
      <c r="N455" s="199"/>
      <c r="O455" s="200"/>
      <c r="P455" s="200"/>
    </row>
    <row r="456" spans="1:16" s="186" customFormat="1">
      <c r="A456" s="240"/>
      <c r="B456" s="240"/>
      <c r="D456" s="217"/>
      <c r="E456" s="217"/>
      <c r="F456" s="219"/>
      <c r="G456" s="219"/>
      <c r="H456" s="233"/>
      <c r="I456" s="185"/>
      <c r="J456" s="185"/>
      <c r="L456" s="252"/>
      <c r="M456" s="198"/>
      <c r="N456" s="199"/>
      <c r="O456" s="200"/>
      <c r="P456" s="200"/>
    </row>
    <row r="457" spans="1:16" s="186" customFormat="1">
      <c r="A457" s="240"/>
      <c r="B457" s="240"/>
      <c r="D457" s="217"/>
      <c r="E457" s="217"/>
      <c r="F457" s="219"/>
      <c r="G457" s="219"/>
      <c r="H457" s="233"/>
      <c r="I457" s="185"/>
      <c r="J457" s="185"/>
      <c r="L457" s="252"/>
      <c r="M457" s="198"/>
      <c r="N457" s="199"/>
      <c r="O457" s="200"/>
      <c r="P457" s="200"/>
    </row>
    <row r="458" spans="1:16" s="186" customFormat="1">
      <c r="A458" s="240"/>
      <c r="B458" s="240"/>
      <c r="D458" s="217"/>
      <c r="E458" s="217"/>
      <c r="F458" s="219"/>
      <c r="G458" s="219"/>
      <c r="H458" s="233"/>
      <c r="I458" s="185"/>
      <c r="J458" s="185"/>
      <c r="L458" s="252"/>
      <c r="M458" s="198"/>
      <c r="N458" s="199"/>
      <c r="O458" s="200"/>
      <c r="P458" s="200"/>
    </row>
    <row r="459" spans="1:16" s="186" customFormat="1">
      <c r="A459" s="240"/>
      <c r="B459" s="240"/>
      <c r="D459" s="217"/>
      <c r="E459" s="217"/>
      <c r="F459" s="219"/>
      <c r="G459" s="219"/>
      <c r="H459" s="233"/>
      <c r="I459" s="185"/>
      <c r="J459" s="185"/>
      <c r="L459" s="252"/>
      <c r="M459" s="198"/>
      <c r="N459" s="199"/>
      <c r="O459" s="200"/>
      <c r="P459" s="200"/>
    </row>
    <row r="460" spans="1:16" s="186" customFormat="1">
      <c r="A460" s="240"/>
      <c r="B460" s="240"/>
      <c r="D460" s="217"/>
      <c r="E460" s="217"/>
      <c r="F460" s="219"/>
      <c r="G460" s="219"/>
      <c r="H460" s="233"/>
      <c r="I460" s="185"/>
      <c r="J460" s="185"/>
      <c r="L460" s="252"/>
      <c r="M460" s="198"/>
      <c r="N460" s="199"/>
      <c r="O460" s="200"/>
      <c r="P460" s="200"/>
    </row>
    <row r="461" spans="1:16" s="186" customFormat="1">
      <c r="A461" s="240"/>
      <c r="B461" s="240"/>
      <c r="D461" s="217"/>
      <c r="E461" s="217"/>
      <c r="F461" s="219"/>
      <c r="G461" s="219"/>
      <c r="H461" s="233"/>
      <c r="I461" s="185"/>
      <c r="J461" s="185"/>
      <c r="L461" s="252"/>
      <c r="M461" s="198"/>
      <c r="N461" s="199"/>
      <c r="O461" s="200"/>
      <c r="P461" s="200"/>
    </row>
    <row r="462" spans="1:16" s="186" customFormat="1">
      <c r="A462" s="240"/>
      <c r="B462" s="240"/>
      <c r="D462" s="217"/>
      <c r="E462" s="217"/>
      <c r="F462" s="219"/>
      <c r="G462" s="219"/>
      <c r="H462" s="233"/>
      <c r="I462" s="185"/>
      <c r="J462" s="185"/>
      <c r="L462" s="252"/>
      <c r="M462" s="198"/>
      <c r="N462" s="199"/>
      <c r="O462" s="200"/>
      <c r="P462" s="200"/>
    </row>
    <row r="463" spans="1:16" s="186" customFormat="1">
      <c r="A463" s="240"/>
      <c r="B463" s="240"/>
      <c r="D463" s="217"/>
      <c r="E463" s="217"/>
      <c r="F463" s="219"/>
      <c r="G463" s="219"/>
      <c r="H463" s="233"/>
      <c r="I463" s="185"/>
      <c r="J463" s="185"/>
      <c r="L463" s="252"/>
      <c r="M463" s="198"/>
      <c r="N463" s="199"/>
      <c r="O463" s="200"/>
      <c r="P463" s="200"/>
    </row>
    <row r="464" spans="1:16" s="186" customFormat="1">
      <c r="A464" s="240"/>
      <c r="B464" s="240"/>
      <c r="D464" s="217"/>
      <c r="E464" s="217"/>
      <c r="F464" s="219"/>
      <c r="G464" s="219"/>
      <c r="H464" s="233"/>
      <c r="I464" s="185"/>
      <c r="J464" s="185"/>
      <c r="L464" s="252"/>
      <c r="M464" s="198"/>
      <c r="N464" s="199"/>
      <c r="O464" s="200"/>
      <c r="P464" s="200"/>
    </row>
    <row r="465" spans="1:16" s="186" customFormat="1">
      <c r="A465" s="240"/>
      <c r="B465" s="240"/>
      <c r="D465" s="217"/>
      <c r="E465" s="217"/>
      <c r="F465" s="219"/>
      <c r="G465" s="219"/>
      <c r="H465" s="233"/>
      <c r="I465" s="185"/>
      <c r="J465" s="185"/>
      <c r="L465" s="252"/>
      <c r="M465" s="198"/>
      <c r="N465" s="199"/>
      <c r="O465" s="200"/>
      <c r="P465" s="200"/>
    </row>
    <row r="466" spans="1:16" s="186" customFormat="1">
      <c r="A466" s="240"/>
      <c r="B466" s="240"/>
      <c r="D466" s="217"/>
      <c r="E466" s="217"/>
      <c r="F466" s="219"/>
      <c r="G466" s="219"/>
      <c r="H466" s="233"/>
      <c r="I466" s="185"/>
      <c r="J466" s="185"/>
      <c r="L466" s="252"/>
      <c r="M466" s="198"/>
      <c r="N466" s="199"/>
      <c r="O466" s="200"/>
      <c r="P466" s="200"/>
    </row>
    <row r="467" spans="1:16" s="186" customFormat="1">
      <c r="A467" s="240"/>
      <c r="B467" s="240"/>
      <c r="D467" s="217"/>
      <c r="E467" s="217"/>
      <c r="F467" s="219"/>
      <c r="G467" s="219"/>
      <c r="H467" s="233"/>
      <c r="I467" s="185"/>
      <c r="J467" s="185"/>
      <c r="L467" s="252"/>
      <c r="M467" s="198"/>
      <c r="N467" s="199"/>
      <c r="O467" s="200"/>
      <c r="P467" s="200"/>
    </row>
    <row r="468" spans="1:16" s="186" customFormat="1">
      <c r="A468" s="240"/>
      <c r="B468" s="240"/>
      <c r="D468" s="217"/>
      <c r="E468" s="217"/>
      <c r="F468" s="219"/>
      <c r="G468" s="219"/>
      <c r="H468" s="233"/>
      <c r="I468" s="185"/>
      <c r="J468" s="185"/>
      <c r="L468" s="252"/>
      <c r="M468" s="198"/>
      <c r="N468" s="199"/>
      <c r="O468" s="200"/>
      <c r="P468" s="200"/>
    </row>
    <row r="469" spans="1:16" s="186" customFormat="1">
      <c r="A469" s="240"/>
      <c r="B469" s="240"/>
      <c r="D469" s="217"/>
      <c r="E469" s="217"/>
      <c r="F469" s="219"/>
      <c r="G469" s="219"/>
      <c r="H469" s="233"/>
      <c r="I469" s="185"/>
      <c r="J469" s="185"/>
      <c r="L469" s="252"/>
      <c r="M469" s="198"/>
      <c r="N469" s="199"/>
      <c r="O469" s="200"/>
      <c r="P469" s="200"/>
    </row>
    <row r="470" spans="1:16" s="186" customFormat="1">
      <c r="A470" s="240"/>
      <c r="B470" s="240"/>
      <c r="D470" s="217"/>
      <c r="E470" s="217"/>
      <c r="F470" s="219"/>
      <c r="G470" s="219"/>
      <c r="H470" s="233"/>
      <c r="I470" s="185"/>
      <c r="J470" s="185"/>
      <c r="L470" s="252"/>
      <c r="M470" s="198"/>
      <c r="N470" s="199"/>
      <c r="O470" s="200"/>
      <c r="P470" s="200"/>
    </row>
    <row r="471" spans="1:16" s="186" customFormat="1">
      <c r="A471" s="240"/>
      <c r="B471" s="240"/>
      <c r="D471" s="217"/>
      <c r="E471" s="217"/>
      <c r="F471" s="219"/>
      <c r="G471" s="219"/>
      <c r="H471" s="233"/>
      <c r="I471" s="185"/>
      <c r="J471" s="185"/>
      <c r="L471" s="252"/>
      <c r="M471" s="198"/>
      <c r="N471" s="199"/>
      <c r="O471" s="200"/>
      <c r="P471" s="200"/>
    </row>
    <row r="472" spans="1:16" s="186" customFormat="1">
      <c r="A472" s="240"/>
      <c r="B472" s="240"/>
      <c r="D472" s="217"/>
      <c r="E472" s="217"/>
      <c r="F472" s="219"/>
      <c r="G472" s="219"/>
      <c r="H472" s="233"/>
      <c r="I472" s="185"/>
      <c r="J472" s="185"/>
      <c r="L472" s="252"/>
      <c r="M472" s="198"/>
      <c r="N472" s="199"/>
      <c r="O472" s="200"/>
      <c r="P472" s="200"/>
    </row>
    <row r="473" spans="1:16" s="186" customFormat="1">
      <c r="A473" s="240"/>
      <c r="B473" s="240"/>
      <c r="D473" s="217"/>
      <c r="E473" s="217"/>
      <c r="F473" s="219"/>
      <c r="G473" s="219"/>
      <c r="H473" s="233"/>
      <c r="I473" s="185"/>
      <c r="J473" s="185"/>
      <c r="L473" s="252"/>
      <c r="M473" s="198"/>
      <c r="N473" s="199"/>
      <c r="O473" s="200"/>
      <c r="P473" s="200"/>
    </row>
    <row r="474" spans="1:16" s="186" customFormat="1">
      <c r="A474" s="240"/>
      <c r="B474" s="240"/>
      <c r="D474" s="217"/>
      <c r="E474" s="217"/>
      <c r="F474" s="219"/>
      <c r="G474" s="219"/>
      <c r="H474" s="233"/>
      <c r="I474" s="185"/>
      <c r="J474" s="185"/>
      <c r="L474" s="252"/>
      <c r="M474" s="198"/>
      <c r="N474" s="199"/>
      <c r="O474" s="200"/>
      <c r="P474" s="200"/>
    </row>
    <row r="475" spans="1:16" s="186" customFormat="1">
      <c r="A475" s="240"/>
      <c r="B475" s="240"/>
      <c r="D475" s="217"/>
      <c r="E475" s="217"/>
      <c r="F475" s="219"/>
      <c r="G475" s="219"/>
      <c r="H475" s="233"/>
      <c r="I475" s="185"/>
      <c r="J475" s="185"/>
      <c r="L475" s="252"/>
      <c r="M475" s="198"/>
      <c r="N475" s="199"/>
      <c r="O475" s="200"/>
      <c r="P475" s="200"/>
    </row>
    <row r="476" spans="1:16" s="186" customFormat="1">
      <c r="A476" s="240"/>
      <c r="B476" s="240"/>
      <c r="D476" s="217"/>
      <c r="E476" s="217"/>
      <c r="F476" s="219"/>
      <c r="G476" s="219"/>
      <c r="H476" s="233"/>
      <c r="I476" s="185"/>
      <c r="J476" s="185"/>
      <c r="L476" s="252"/>
      <c r="M476" s="198"/>
      <c r="N476" s="199"/>
      <c r="O476" s="200"/>
      <c r="P476" s="200"/>
    </row>
    <row r="477" spans="1:16" s="186" customFormat="1">
      <c r="A477" s="240"/>
      <c r="B477" s="240"/>
      <c r="D477" s="217"/>
      <c r="E477" s="217"/>
      <c r="F477" s="219"/>
      <c r="G477" s="219"/>
      <c r="H477" s="233"/>
      <c r="I477" s="185"/>
      <c r="J477" s="185"/>
      <c r="L477" s="252"/>
      <c r="M477" s="198"/>
      <c r="N477" s="199"/>
      <c r="O477" s="200"/>
      <c r="P477" s="200"/>
    </row>
    <row r="478" spans="1:16" s="186" customFormat="1">
      <c r="A478" s="240"/>
      <c r="B478" s="240"/>
      <c r="D478" s="217"/>
      <c r="E478" s="217"/>
      <c r="F478" s="219"/>
      <c r="G478" s="219"/>
      <c r="H478" s="233"/>
      <c r="I478" s="185"/>
      <c r="J478" s="185"/>
      <c r="L478" s="252"/>
      <c r="M478" s="198"/>
      <c r="N478" s="199"/>
      <c r="O478" s="200"/>
      <c r="P478" s="200"/>
    </row>
    <row r="479" spans="1:16" s="186" customFormat="1">
      <c r="A479" s="240"/>
      <c r="B479" s="240"/>
      <c r="D479" s="217"/>
      <c r="E479" s="217"/>
      <c r="F479" s="219"/>
      <c r="G479" s="219"/>
      <c r="H479" s="233"/>
      <c r="I479" s="185"/>
      <c r="J479" s="185"/>
      <c r="L479" s="252"/>
      <c r="M479" s="198"/>
      <c r="N479" s="199"/>
      <c r="O479" s="200"/>
      <c r="P479" s="200"/>
    </row>
    <row r="480" spans="1:16" s="186" customFormat="1">
      <c r="A480" s="240"/>
      <c r="B480" s="240"/>
      <c r="D480" s="217"/>
      <c r="E480" s="217"/>
      <c r="F480" s="219"/>
      <c r="G480" s="219"/>
      <c r="H480" s="233"/>
      <c r="I480" s="185"/>
      <c r="J480" s="185"/>
      <c r="L480" s="252"/>
      <c r="M480" s="198"/>
      <c r="N480" s="199"/>
      <c r="O480" s="200"/>
      <c r="P480" s="200"/>
    </row>
    <row r="481" spans="1:16" s="186" customFormat="1">
      <c r="A481" s="240"/>
      <c r="B481" s="240"/>
      <c r="D481" s="217"/>
      <c r="E481" s="217"/>
      <c r="F481" s="219"/>
      <c r="G481" s="219"/>
      <c r="H481" s="233"/>
      <c r="I481" s="185"/>
      <c r="J481" s="185"/>
      <c r="L481" s="252"/>
      <c r="M481" s="198"/>
      <c r="N481" s="199"/>
      <c r="O481" s="200"/>
      <c r="P481" s="200"/>
    </row>
    <row r="482" spans="1:16" s="186" customFormat="1">
      <c r="A482" s="240"/>
      <c r="B482" s="240"/>
      <c r="D482" s="217"/>
      <c r="E482" s="217"/>
      <c r="F482" s="219"/>
      <c r="G482" s="219"/>
      <c r="H482" s="233"/>
      <c r="I482" s="185"/>
      <c r="J482" s="185"/>
      <c r="L482" s="252"/>
      <c r="M482" s="198"/>
      <c r="N482" s="199"/>
      <c r="O482" s="200"/>
      <c r="P482" s="200"/>
    </row>
    <row r="483" spans="1:16" s="186" customFormat="1">
      <c r="A483" s="240"/>
      <c r="B483" s="240"/>
      <c r="D483" s="217"/>
      <c r="E483" s="217"/>
      <c r="F483" s="219"/>
      <c r="G483" s="219"/>
      <c r="H483" s="233"/>
      <c r="I483" s="185"/>
      <c r="J483" s="185"/>
      <c r="L483" s="252"/>
      <c r="M483" s="198"/>
      <c r="N483" s="199"/>
      <c r="O483" s="200"/>
      <c r="P483" s="200"/>
    </row>
    <row r="484" spans="1:16" s="186" customFormat="1">
      <c r="A484" s="240"/>
      <c r="B484" s="240"/>
      <c r="D484" s="217"/>
      <c r="E484" s="217"/>
      <c r="F484" s="219"/>
      <c r="G484" s="219"/>
      <c r="H484" s="233"/>
      <c r="I484" s="185"/>
      <c r="J484" s="185"/>
      <c r="L484" s="252"/>
      <c r="M484" s="198"/>
      <c r="N484" s="199"/>
      <c r="O484" s="200"/>
      <c r="P484" s="200"/>
    </row>
    <row r="485" spans="1:16" s="186" customFormat="1">
      <c r="A485" s="240"/>
      <c r="B485" s="240"/>
      <c r="D485" s="217"/>
      <c r="E485" s="217"/>
      <c r="F485" s="219"/>
      <c r="G485" s="219"/>
      <c r="H485" s="233"/>
      <c r="I485" s="185"/>
      <c r="J485" s="185"/>
      <c r="L485" s="252"/>
      <c r="M485" s="198"/>
      <c r="N485" s="199"/>
      <c r="O485" s="200"/>
      <c r="P485" s="200"/>
    </row>
    <row r="486" spans="1:16" s="186" customFormat="1">
      <c r="A486" s="240"/>
      <c r="B486" s="240"/>
      <c r="D486" s="217"/>
      <c r="E486" s="217"/>
      <c r="F486" s="219"/>
      <c r="G486" s="219"/>
      <c r="H486" s="233"/>
      <c r="I486" s="185"/>
      <c r="J486" s="185"/>
      <c r="L486" s="252"/>
      <c r="M486" s="198"/>
      <c r="N486" s="199"/>
      <c r="O486" s="200"/>
      <c r="P486" s="200"/>
    </row>
    <row r="487" spans="1:16" s="186" customFormat="1">
      <c r="A487" s="240"/>
      <c r="B487" s="240"/>
      <c r="D487" s="217"/>
      <c r="E487" s="217"/>
      <c r="F487" s="219"/>
      <c r="G487" s="219"/>
      <c r="H487" s="233"/>
      <c r="I487" s="185"/>
      <c r="J487" s="185"/>
      <c r="L487" s="252"/>
      <c r="M487" s="198"/>
      <c r="N487" s="199"/>
      <c r="O487" s="200"/>
      <c r="P487" s="200"/>
    </row>
    <row r="488" spans="1:16" s="186" customFormat="1">
      <c r="A488" s="240"/>
      <c r="B488" s="240"/>
      <c r="D488" s="217"/>
      <c r="E488" s="217"/>
      <c r="F488" s="219"/>
      <c r="G488" s="219"/>
      <c r="H488" s="233"/>
      <c r="I488" s="185"/>
      <c r="J488" s="185"/>
      <c r="L488" s="252"/>
      <c r="M488" s="198"/>
      <c r="N488" s="199"/>
      <c r="O488" s="200"/>
      <c r="P488" s="200"/>
    </row>
    <row r="489" spans="1:16" s="186" customFormat="1">
      <c r="A489" s="240"/>
      <c r="B489" s="240"/>
      <c r="D489" s="217"/>
      <c r="E489" s="217"/>
      <c r="F489" s="219"/>
      <c r="G489" s="219"/>
      <c r="H489" s="233"/>
      <c r="I489" s="185"/>
      <c r="J489" s="185"/>
      <c r="L489" s="252"/>
      <c r="M489" s="198"/>
      <c r="N489" s="199"/>
      <c r="O489" s="200"/>
      <c r="P489" s="200"/>
    </row>
    <row r="490" spans="1:16" s="186" customFormat="1">
      <c r="A490" s="240"/>
      <c r="B490" s="240"/>
      <c r="D490" s="217"/>
      <c r="E490" s="217"/>
      <c r="F490" s="219"/>
      <c r="G490" s="219"/>
      <c r="H490" s="233"/>
      <c r="I490" s="185"/>
      <c r="J490" s="185"/>
      <c r="L490" s="252"/>
      <c r="M490" s="198"/>
      <c r="N490" s="199"/>
      <c r="O490" s="200"/>
      <c r="P490" s="200"/>
    </row>
    <row r="491" spans="1:16" s="186" customFormat="1">
      <c r="A491" s="240"/>
      <c r="B491" s="240"/>
      <c r="D491" s="217"/>
      <c r="E491" s="217"/>
      <c r="F491" s="219"/>
      <c r="G491" s="219"/>
      <c r="H491" s="233"/>
      <c r="I491" s="185"/>
      <c r="J491" s="185"/>
      <c r="L491" s="252"/>
      <c r="M491" s="198"/>
      <c r="N491" s="199"/>
      <c r="O491" s="200"/>
      <c r="P491" s="200"/>
    </row>
    <row r="492" spans="1:16" s="186" customFormat="1">
      <c r="A492" s="240"/>
      <c r="B492" s="240"/>
      <c r="D492" s="217"/>
      <c r="E492" s="217"/>
      <c r="F492" s="219"/>
      <c r="G492" s="219"/>
      <c r="H492" s="233"/>
      <c r="I492" s="185"/>
      <c r="J492" s="185"/>
      <c r="L492" s="252"/>
      <c r="M492" s="198"/>
      <c r="N492" s="199"/>
      <c r="O492" s="200"/>
      <c r="P492" s="200"/>
    </row>
    <row r="493" spans="1:16" s="186" customFormat="1">
      <c r="A493" s="240"/>
      <c r="B493" s="240"/>
      <c r="D493" s="217"/>
      <c r="E493" s="217"/>
      <c r="F493" s="219"/>
      <c r="G493" s="219"/>
      <c r="H493" s="233"/>
      <c r="I493" s="185"/>
      <c r="J493" s="185"/>
      <c r="L493" s="252"/>
      <c r="M493" s="198"/>
      <c r="N493" s="199"/>
      <c r="O493" s="200"/>
      <c r="P493" s="200"/>
    </row>
    <row r="494" spans="1:16" s="186" customFormat="1">
      <c r="A494" s="240"/>
      <c r="B494" s="240"/>
      <c r="D494" s="217"/>
      <c r="E494" s="217"/>
      <c r="F494" s="219"/>
      <c r="G494" s="219"/>
      <c r="H494" s="233"/>
      <c r="I494" s="185"/>
      <c r="J494" s="185"/>
      <c r="L494" s="252"/>
      <c r="M494" s="198"/>
      <c r="N494" s="199"/>
      <c r="O494" s="200"/>
      <c r="P494" s="200"/>
    </row>
    <row r="495" spans="1:16" s="186" customFormat="1">
      <c r="A495" s="240"/>
      <c r="B495" s="240"/>
      <c r="D495" s="217"/>
      <c r="E495" s="217"/>
      <c r="F495" s="219"/>
      <c r="G495" s="219"/>
      <c r="H495" s="233"/>
      <c r="I495" s="185"/>
      <c r="J495" s="185"/>
      <c r="L495" s="252"/>
      <c r="M495" s="198"/>
      <c r="N495" s="199"/>
      <c r="O495" s="200"/>
      <c r="P495" s="200"/>
    </row>
    <row r="496" spans="1:16" s="186" customFormat="1">
      <c r="A496" s="240"/>
      <c r="B496" s="240"/>
      <c r="D496" s="217"/>
      <c r="E496" s="217"/>
      <c r="F496" s="219"/>
      <c r="G496" s="219"/>
      <c r="H496" s="233"/>
      <c r="I496" s="185"/>
      <c r="J496" s="185"/>
      <c r="L496" s="252"/>
      <c r="M496" s="198"/>
      <c r="N496" s="199"/>
      <c r="O496" s="200"/>
      <c r="P496" s="200"/>
    </row>
    <row r="497" spans="1:16" s="186" customFormat="1">
      <c r="A497" s="240"/>
      <c r="B497" s="240"/>
      <c r="D497" s="217"/>
      <c r="E497" s="217"/>
      <c r="F497" s="219"/>
      <c r="G497" s="219"/>
      <c r="H497" s="233"/>
      <c r="I497" s="185"/>
      <c r="J497" s="185"/>
      <c r="L497" s="252"/>
      <c r="M497" s="198"/>
      <c r="N497" s="199"/>
      <c r="O497" s="200"/>
      <c r="P497" s="200"/>
    </row>
    <row r="498" spans="1:16" s="186" customFormat="1">
      <c r="A498" s="240"/>
      <c r="B498" s="240"/>
      <c r="D498" s="217"/>
      <c r="E498" s="217"/>
      <c r="F498" s="219"/>
      <c r="G498" s="219"/>
      <c r="H498" s="233"/>
      <c r="I498" s="185"/>
      <c r="J498" s="185"/>
      <c r="L498" s="252"/>
      <c r="M498" s="198"/>
      <c r="N498" s="199"/>
      <c r="O498" s="200"/>
      <c r="P498" s="200"/>
    </row>
    <row r="499" spans="1:16" s="186" customFormat="1">
      <c r="A499" s="240"/>
      <c r="B499" s="240"/>
      <c r="D499" s="217"/>
      <c r="E499" s="217"/>
      <c r="F499" s="219"/>
      <c r="G499" s="219"/>
      <c r="H499" s="233"/>
      <c r="I499" s="185"/>
      <c r="J499" s="185"/>
      <c r="L499" s="252"/>
      <c r="M499" s="198"/>
      <c r="N499" s="199"/>
      <c r="O499" s="200"/>
      <c r="P499" s="200"/>
    </row>
    <row r="500" spans="1:16" s="186" customFormat="1">
      <c r="A500" s="240"/>
      <c r="B500" s="240"/>
      <c r="D500" s="217"/>
      <c r="E500" s="217"/>
      <c r="F500" s="219"/>
      <c r="G500" s="219"/>
      <c r="H500" s="233"/>
      <c r="I500" s="185"/>
      <c r="J500" s="185"/>
      <c r="L500" s="252"/>
      <c r="M500" s="198"/>
      <c r="N500" s="199"/>
      <c r="O500" s="200"/>
      <c r="P500" s="200"/>
    </row>
    <row r="501" spans="1:16" s="186" customFormat="1">
      <c r="A501" s="240"/>
      <c r="B501" s="240"/>
      <c r="D501" s="217"/>
      <c r="E501" s="217"/>
      <c r="F501" s="219"/>
      <c r="G501" s="219"/>
      <c r="H501" s="233"/>
      <c r="I501" s="185"/>
      <c r="J501" s="185"/>
      <c r="L501" s="252"/>
      <c r="M501" s="198"/>
      <c r="N501" s="199"/>
      <c r="O501" s="200"/>
      <c r="P501" s="200"/>
    </row>
    <row r="502" spans="1:16" s="186" customFormat="1">
      <c r="A502" s="240"/>
      <c r="B502" s="240"/>
      <c r="D502" s="217"/>
      <c r="E502" s="217"/>
      <c r="F502" s="219"/>
      <c r="G502" s="219"/>
      <c r="H502" s="233"/>
      <c r="I502" s="185"/>
      <c r="J502" s="185"/>
      <c r="L502" s="252"/>
      <c r="M502" s="198"/>
      <c r="N502" s="199"/>
      <c r="O502" s="200"/>
      <c r="P502" s="200"/>
    </row>
    <row r="503" spans="1:16" s="186" customFormat="1">
      <c r="A503" s="240"/>
      <c r="B503" s="240"/>
      <c r="D503" s="217"/>
      <c r="E503" s="217"/>
      <c r="F503" s="219"/>
      <c r="G503" s="219"/>
      <c r="H503" s="233"/>
      <c r="I503" s="185"/>
      <c r="J503" s="185"/>
      <c r="L503" s="252"/>
      <c r="M503" s="198"/>
      <c r="N503" s="199"/>
      <c r="O503" s="200"/>
      <c r="P503" s="200"/>
    </row>
    <row r="504" spans="1:16" s="186" customFormat="1">
      <c r="A504" s="240"/>
      <c r="B504" s="240"/>
      <c r="D504" s="217"/>
      <c r="E504" s="217"/>
      <c r="F504" s="219"/>
      <c r="G504" s="219"/>
      <c r="H504" s="233"/>
      <c r="I504" s="185"/>
      <c r="J504" s="185"/>
      <c r="L504" s="252"/>
      <c r="M504" s="198"/>
      <c r="N504" s="199"/>
      <c r="O504" s="200"/>
      <c r="P504" s="200"/>
    </row>
    <row r="505" spans="1:16" s="186" customFormat="1">
      <c r="A505" s="240"/>
      <c r="B505" s="240"/>
      <c r="D505" s="217"/>
      <c r="E505" s="217"/>
      <c r="F505" s="219"/>
      <c r="G505" s="219"/>
      <c r="H505" s="233"/>
      <c r="I505" s="185"/>
      <c r="J505" s="185"/>
      <c r="L505" s="252"/>
      <c r="M505" s="198"/>
      <c r="N505" s="199"/>
      <c r="O505" s="200"/>
      <c r="P505" s="200"/>
    </row>
    <row r="506" spans="1:16" s="186" customFormat="1">
      <c r="A506" s="240"/>
      <c r="B506" s="240"/>
      <c r="D506" s="217"/>
      <c r="E506" s="217"/>
      <c r="F506" s="219"/>
      <c r="G506" s="219"/>
      <c r="H506" s="233"/>
      <c r="I506" s="185"/>
      <c r="J506" s="185"/>
      <c r="L506" s="252"/>
      <c r="M506" s="198"/>
      <c r="N506" s="199"/>
      <c r="O506" s="200"/>
      <c r="P506" s="200"/>
    </row>
    <row r="507" spans="1:16" s="186" customFormat="1">
      <c r="A507" s="240"/>
      <c r="B507" s="240"/>
      <c r="D507" s="217"/>
      <c r="E507" s="217"/>
      <c r="F507" s="219"/>
      <c r="G507" s="219"/>
      <c r="H507" s="233"/>
      <c r="I507" s="185"/>
      <c r="J507" s="185"/>
      <c r="L507" s="252"/>
      <c r="M507" s="198"/>
      <c r="N507" s="199"/>
      <c r="O507" s="200"/>
      <c r="P507" s="200"/>
    </row>
    <row r="508" spans="1:16" s="186" customFormat="1">
      <c r="A508" s="240"/>
      <c r="B508" s="240"/>
      <c r="D508" s="217"/>
      <c r="E508" s="217"/>
      <c r="F508" s="219"/>
      <c r="G508" s="219"/>
      <c r="H508" s="233"/>
      <c r="I508" s="185"/>
      <c r="J508" s="185"/>
      <c r="L508" s="252"/>
      <c r="M508" s="198"/>
      <c r="N508" s="199"/>
      <c r="O508" s="200"/>
      <c r="P508" s="200"/>
    </row>
    <row r="509" spans="1:16" s="186" customFormat="1">
      <c r="A509" s="240"/>
      <c r="B509" s="240"/>
      <c r="D509" s="217"/>
      <c r="E509" s="217"/>
      <c r="F509" s="219"/>
      <c r="G509" s="219"/>
      <c r="H509" s="233"/>
      <c r="I509" s="185"/>
      <c r="J509" s="185"/>
      <c r="L509" s="252"/>
      <c r="M509" s="198"/>
      <c r="N509" s="199"/>
      <c r="O509" s="200"/>
      <c r="P509" s="200"/>
    </row>
    <row r="510" spans="1:16" s="186" customFormat="1">
      <c r="A510" s="240"/>
      <c r="B510" s="240"/>
      <c r="D510" s="217"/>
      <c r="E510" s="217"/>
      <c r="F510" s="219"/>
      <c r="G510" s="219"/>
      <c r="H510" s="233"/>
      <c r="I510" s="185"/>
      <c r="J510" s="185"/>
      <c r="L510" s="252"/>
      <c r="M510" s="198"/>
      <c r="N510" s="199"/>
      <c r="O510" s="200"/>
      <c r="P510" s="200"/>
    </row>
    <row r="511" spans="1:16" s="186" customFormat="1">
      <c r="A511" s="240"/>
      <c r="B511" s="240"/>
      <c r="D511" s="217"/>
      <c r="E511" s="217"/>
      <c r="F511" s="219"/>
      <c r="G511" s="219"/>
      <c r="H511" s="233"/>
      <c r="I511" s="185"/>
      <c r="J511" s="185"/>
      <c r="L511" s="252"/>
      <c r="M511" s="198"/>
      <c r="N511" s="199"/>
      <c r="O511" s="200"/>
      <c r="P511" s="200"/>
    </row>
    <row r="512" spans="1:16" s="186" customFormat="1">
      <c r="A512" s="240"/>
      <c r="B512" s="240"/>
      <c r="D512" s="217"/>
      <c r="E512" s="217"/>
      <c r="F512" s="219"/>
      <c r="G512" s="219"/>
      <c r="H512" s="233"/>
      <c r="I512" s="185"/>
      <c r="J512" s="185"/>
      <c r="L512" s="252"/>
      <c r="M512" s="198"/>
      <c r="N512" s="199"/>
      <c r="O512" s="200"/>
      <c r="P512" s="200"/>
    </row>
    <row r="513" spans="1:16" s="186" customFormat="1">
      <c r="A513" s="240"/>
      <c r="B513" s="240"/>
      <c r="D513" s="217"/>
      <c r="E513" s="217"/>
      <c r="F513" s="219"/>
      <c r="G513" s="219"/>
      <c r="H513" s="233"/>
      <c r="I513" s="185"/>
      <c r="J513" s="185"/>
      <c r="L513" s="252"/>
      <c r="M513" s="198"/>
      <c r="N513" s="199"/>
      <c r="O513" s="200"/>
      <c r="P513" s="200"/>
    </row>
    <row r="514" spans="1:16" s="186" customFormat="1">
      <c r="A514" s="240"/>
      <c r="B514" s="240"/>
      <c r="D514" s="217"/>
      <c r="E514" s="217"/>
      <c r="F514" s="219"/>
      <c r="G514" s="219"/>
      <c r="H514" s="233"/>
      <c r="I514" s="185"/>
      <c r="J514" s="185"/>
      <c r="L514" s="252"/>
      <c r="M514" s="198"/>
      <c r="N514" s="199"/>
      <c r="O514" s="200"/>
      <c r="P514" s="200"/>
    </row>
    <row r="515" spans="1:16" s="186" customFormat="1">
      <c r="A515" s="240"/>
      <c r="B515" s="240"/>
      <c r="D515" s="217"/>
      <c r="E515" s="217"/>
      <c r="F515" s="219"/>
      <c r="G515" s="219"/>
      <c r="H515" s="233"/>
      <c r="I515" s="185"/>
      <c r="J515" s="185"/>
      <c r="L515" s="252"/>
      <c r="M515" s="198"/>
      <c r="N515" s="199"/>
      <c r="O515" s="200"/>
      <c r="P515" s="200"/>
    </row>
    <row r="516" spans="1:16" s="186" customFormat="1">
      <c r="A516" s="240"/>
      <c r="B516" s="240"/>
      <c r="D516" s="217"/>
      <c r="E516" s="217"/>
      <c r="F516" s="219"/>
      <c r="G516" s="219"/>
      <c r="H516" s="233"/>
      <c r="I516" s="185"/>
      <c r="J516" s="185"/>
      <c r="L516" s="252"/>
      <c r="M516" s="198"/>
      <c r="N516" s="199"/>
      <c r="O516" s="200"/>
      <c r="P516" s="200"/>
    </row>
    <row r="517" spans="1:16" s="186" customFormat="1">
      <c r="A517" s="240"/>
      <c r="B517" s="240"/>
      <c r="D517" s="217"/>
      <c r="E517" s="217"/>
      <c r="F517" s="219"/>
      <c r="G517" s="219"/>
      <c r="H517" s="233"/>
      <c r="I517" s="185"/>
      <c r="J517" s="185"/>
      <c r="L517" s="252"/>
      <c r="M517" s="198"/>
      <c r="N517" s="199"/>
      <c r="O517" s="200"/>
      <c r="P517" s="200"/>
    </row>
    <row r="518" spans="1:16" s="186" customFormat="1">
      <c r="A518" s="240"/>
      <c r="B518" s="240"/>
      <c r="D518" s="217"/>
      <c r="E518" s="217"/>
      <c r="F518" s="219"/>
      <c r="G518" s="219"/>
      <c r="H518" s="233"/>
      <c r="I518" s="185"/>
      <c r="J518" s="185"/>
      <c r="L518" s="252"/>
      <c r="M518" s="198"/>
      <c r="N518" s="199"/>
      <c r="O518" s="200"/>
      <c r="P518" s="200"/>
    </row>
    <row r="519" spans="1:16" s="186" customFormat="1">
      <c r="A519" s="240"/>
      <c r="B519" s="240"/>
      <c r="D519" s="217"/>
      <c r="E519" s="217"/>
      <c r="F519" s="219"/>
      <c r="G519" s="219"/>
      <c r="H519" s="233"/>
      <c r="I519" s="185"/>
      <c r="J519" s="185"/>
      <c r="L519" s="252"/>
      <c r="M519" s="198"/>
      <c r="N519" s="199"/>
      <c r="O519" s="200"/>
      <c r="P519" s="200"/>
    </row>
    <row r="520" spans="1:16" s="186" customFormat="1">
      <c r="A520" s="240"/>
      <c r="B520" s="240"/>
      <c r="D520" s="217"/>
      <c r="E520" s="217"/>
      <c r="F520" s="219"/>
      <c r="G520" s="219"/>
      <c r="H520" s="233"/>
      <c r="I520" s="185"/>
      <c r="J520" s="185"/>
      <c r="L520" s="252"/>
      <c r="M520" s="198"/>
      <c r="N520" s="199"/>
      <c r="O520" s="200"/>
      <c r="P520" s="200"/>
    </row>
    <row r="521" spans="1:16" s="186" customFormat="1">
      <c r="A521" s="240"/>
      <c r="B521" s="240"/>
      <c r="D521" s="217"/>
      <c r="E521" s="217"/>
      <c r="F521" s="219"/>
      <c r="G521" s="219"/>
      <c r="H521" s="233"/>
      <c r="I521" s="185"/>
      <c r="J521" s="185"/>
      <c r="L521" s="252"/>
      <c r="M521" s="198"/>
      <c r="N521" s="199"/>
      <c r="O521" s="200"/>
      <c r="P521" s="200"/>
    </row>
    <row r="522" spans="1:16" s="186" customFormat="1">
      <c r="A522" s="240"/>
      <c r="B522" s="240"/>
      <c r="D522" s="217"/>
      <c r="E522" s="217"/>
      <c r="F522" s="219"/>
      <c r="G522" s="219"/>
      <c r="H522" s="233"/>
      <c r="I522" s="185"/>
      <c r="J522" s="185"/>
      <c r="L522" s="252"/>
      <c r="M522" s="198"/>
      <c r="N522" s="199"/>
      <c r="O522" s="200"/>
      <c r="P522" s="200"/>
    </row>
    <row r="523" spans="1:16" s="186" customFormat="1">
      <c r="A523" s="240"/>
      <c r="B523" s="240"/>
      <c r="D523" s="217"/>
      <c r="E523" s="217"/>
      <c r="F523" s="219"/>
      <c r="G523" s="219"/>
      <c r="H523" s="233"/>
      <c r="I523" s="185"/>
      <c r="J523" s="185"/>
      <c r="L523" s="252"/>
      <c r="M523" s="198"/>
      <c r="N523" s="199"/>
      <c r="O523" s="200"/>
      <c r="P523" s="200"/>
    </row>
    <row r="524" spans="1:16" s="186" customFormat="1">
      <c r="A524" s="240"/>
      <c r="B524" s="240"/>
      <c r="D524" s="217"/>
      <c r="E524" s="217"/>
      <c r="F524" s="219"/>
      <c r="G524" s="219"/>
      <c r="H524" s="233"/>
      <c r="I524" s="185"/>
      <c r="J524" s="185"/>
      <c r="L524" s="252"/>
      <c r="M524" s="198"/>
      <c r="N524" s="199"/>
      <c r="O524" s="200"/>
      <c r="P524" s="200"/>
    </row>
    <row r="525" spans="1:16" s="186" customFormat="1">
      <c r="A525" s="240"/>
      <c r="B525" s="240"/>
      <c r="D525" s="217"/>
      <c r="E525" s="217"/>
      <c r="F525" s="219"/>
      <c r="G525" s="219"/>
      <c r="H525" s="233"/>
      <c r="I525" s="185"/>
      <c r="J525" s="185"/>
      <c r="L525" s="252"/>
      <c r="M525" s="198"/>
      <c r="N525" s="199"/>
      <c r="O525" s="200"/>
      <c r="P525" s="200"/>
    </row>
    <row r="526" spans="1:16" s="186" customFormat="1">
      <c r="A526" s="240"/>
      <c r="B526" s="240"/>
      <c r="D526" s="217"/>
      <c r="E526" s="217"/>
      <c r="F526" s="219"/>
      <c r="G526" s="219"/>
      <c r="H526" s="233"/>
      <c r="I526" s="185"/>
      <c r="J526" s="185"/>
      <c r="L526" s="252"/>
      <c r="M526" s="198"/>
      <c r="N526" s="199"/>
      <c r="O526" s="200"/>
      <c r="P526" s="200"/>
    </row>
    <row r="527" spans="1:16" s="186" customFormat="1">
      <c r="A527" s="240"/>
      <c r="B527" s="240"/>
      <c r="D527" s="217"/>
      <c r="E527" s="217"/>
      <c r="F527" s="219"/>
      <c r="G527" s="219"/>
      <c r="H527" s="233"/>
      <c r="I527" s="185"/>
      <c r="J527" s="185"/>
      <c r="L527" s="252"/>
      <c r="M527" s="198"/>
      <c r="N527" s="199"/>
      <c r="O527" s="200"/>
      <c r="P527" s="200"/>
    </row>
    <row r="528" spans="1:16" s="186" customFormat="1">
      <c r="A528" s="240"/>
      <c r="B528" s="240"/>
      <c r="D528" s="217"/>
      <c r="E528" s="217"/>
      <c r="F528" s="219"/>
      <c r="G528" s="219"/>
      <c r="H528" s="233"/>
      <c r="I528" s="185"/>
      <c r="J528" s="185"/>
      <c r="L528" s="252"/>
      <c r="M528" s="198"/>
      <c r="N528" s="199"/>
      <c r="O528" s="200"/>
      <c r="P528" s="200"/>
    </row>
    <row r="529" spans="1:16" s="186" customFormat="1">
      <c r="A529" s="240"/>
      <c r="B529" s="240"/>
      <c r="D529" s="217"/>
      <c r="E529" s="217"/>
      <c r="F529" s="219"/>
      <c r="G529" s="219"/>
      <c r="H529" s="233"/>
      <c r="I529" s="185"/>
      <c r="J529" s="185"/>
      <c r="L529" s="252"/>
      <c r="M529" s="198"/>
      <c r="N529" s="199"/>
      <c r="O529" s="200"/>
      <c r="P529" s="200"/>
    </row>
    <row r="530" spans="1:16" s="186" customFormat="1">
      <c r="A530" s="240"/>
      <c r="B530" s="240"/>
      <c r="D530" s="217"/>
      <c r="E530" s="217"/>
      <c r="F530" s="219"/>
      <c r="G530" s="219"/>
      <c r="H530" s="233"/>
      <c r="I530" s="185"/>
      <c r="J530" s="185"/>
      <c r="L530" s="252"/>
      <c r="M530" s="198"/>
      <c r="N530" s="199"/>
      <c r="O530" s="200"/>
      <c r="P530" s="200"/>
    </row>
    <row r="531" spans="1:16" s="186" customFormat="1">
      <c r="A531" s="240"/>
      <c r="B531" s="240"/>
      <c r="D531" s="217"/>
      <c r="E531" s="217"/>
      <c r="F531" s="219"/>
      <c r="G531" s="219"/>
      <c r="H531" s="233"/>
      <c r="I531" s="185"/>
      <c r="J531" s="185"/>
      <c r="L531" s="252"/>
      <c r="M531" s="198"/>
      <c r="N531" s="199"/>
      <c r="O531" s="200"/>
      <c r="P531" s="200"/>
    </row>
    <row r="532" spans="1:16" s="186" customFormat="1">
      <c r="A532" s="240"/>
      <c r="B532" s="240"/>
      <c r="D532" s="217"/>
      <c r="E532" s="217"/>
      <c r="F532" s="219"/>
      <c r="G532" s="219"/>
      <c r="H532" s="233"/>
      <c r="I532" s="185"/>
      <c r="J532" s="185"/>
      <c r="L532" s="252"/>
      <c r="M532" s="198"/>
      <c r="N532" s="199"/>
      <c r="O532" s="200"/>
      <c r="P532" s="200"/>
    </row>
    <row r="533" spans="1:16" s="186" customFormat="1">
      <c r="A533" s="240"/>
      <c r="B533" s="240"/>
      <c r="D533" s="217"/>
      <c r="E533" s="217"/>
      <c r="F533" s="219"/>
      <c r="G533" s="219"/>
      <c r="H533" s="233"/>
      <c r="I533" s="185"/>
      <c r="J533" s="185"/>
      <c r="L533" s="252"/>
      <c r="M533" s="198"/>
      <c r="N533" s="199"/>
      <c r="O533" s="200"/>
      <c r="P533" s="200"/>
    </row>
    <row r="534" spans="1:16" s="186" customFormat="1">
      <c r="A534" s="240"/>
      <c r="B534" s="240"/>
      <c r="D534" s="217"/>
      <c r="E534" s="217"/>
      <c r="F534" s="219"/>
      <c r="G534" s="219"/>
      <c r="H534" s="233"/>
      <c r="I534" s="185"/>
      <c r="J534" s="185"/>
      <c r="L534" s="252"/>
      <c r="M534" s="198"/>
      <c r="N534" s="199"/>
      <c r="O534" s="200"/>
      <c r="P534" s="200"/>
    </row>
    <row r="535" spans="1:16" s="186" customFormat="1">
      <c r="A535" s="240"/>
      <c r="B535" s="240"/>
      <c r="D535" s="217"/>
      <c r="E535" s="217"/>
      <c r="F535" s="219"/>
      <c r="G535" s="219"/>
      <c r="H535" s="233"/>
      <c r="I535" s="185"/>
      <c r="J535" s="185"/>
      <c r="L535" s="252"/>
      <c r="M535" s="198"/>
      <c r="N535" s="199"/>
      <c r="O535" s="200"/>
      <c r="P535" s="200"/>
    </row>
    <row r="536" spans="1:16" s="186" customFormat="1">
      <c r="A536" s="240"/>
      <c r="B536" s="240"/>
      <c r="D536" s="217"/>
      <c r="E536" s="217"/>
      <c r="F536" s="219"/>
      <c r="G536" s="219"/>
      <c r="H536" s="233"/>
      <c r="I536" s="185"/>
      <c r="J536" s="185"/>
      <c r="L536" s="252"/>
      <c r="M536" s="198"/>
      <c r="N536" s="199"/>
      <c r="O536" s="200"/>
      <c r="P536" s="200"/>
    </row>
    <row r="537" spans="1:16" s="186" customFormat="1">
      <c r="A537" s="240"/>
      <c r="B537" s="240"/>
      <c r="D537" s="217"/>
      <c r="E537" s="217"/>
      <c r="F537" s="219"/>
      <c r="G537" s="219"/>
      <c r="H537" s="233"/>
      <c r="I537" s="185"/>
      <c r="J537" s="185"/>
      <c r="L537" s="252"/>
      <c r="M537" s="198"/>
      <c r="N537" s="199"/>
      <c r="O537" s="200"/>
      <c r="P537" s="200"/>
    </row>
    <row r="538" spans="1:16" s="186" customFormat="1">
      <c r="A538" s="240"/>
      <c r="B538" s="240"/>
      <c r="D538" s="217"/>
      <c r="E538" s="217"/>
      <c r="F538" s="219"/>
      <c r="G538" s="219"/>
      <c r="H538" s="233"/>
      <c r="I538" s="185"/>
      <c r="J538" s="185"/>
      <c r="L538" s="252"/>
      <c r="M538" s="198"/>
      <c r="N538" s="199"/>
      <c r="O538" s="200"/>
      <c r="P538" s="200"/>
    </row>
    <row r="539" spans="1:16" s="186" customFormat="1">
      <c r="A539" s="240"/>
      <c r="B539" s="240"/>
      <c r="D539" s="217"/>
      <c r="E539" s="217"/>
      <c r="F539" s="219"/>
      <c r="G539" s="219"/>
      <c r="H539" s="233"/>
      <c r="I539" s="185"/>
      <c r="J539" s="185"/>
      <c r="L539" s="252"/>
      <c r="M539" s="198"/>
      <c r="N539" s="199"/>
      <c r="O539" s="200"/>
      <c r="P539" s="200"/>
    </row>
    <row r="540" spans="1:16" s="186" customFormat="1">
      <c r="A540" s="240"/>
      <c r="B540" s="240"/>
      <c r="D540" s="217"/>
      <c r="E540" s="217"/>
      <c r="F540" s="219"/>
      <c r="G540" s="219"/>
      <c r="H540" s="233"/>
      <c r="I540" s="185"/>
      <c r="J540" s="185"/>
      <c r="L540" s="252"/>
      <c r="M540" s="198"/>
      <c r="N540" s="199"/>
      <c r="O540" s="200"/>
      <c r="P540" s="200"/>
    </row>
    <row r="541" spans="1:16" s="186" customFormat="1">
      <c r="A541" s="240"/>
      <c r="B541" s="240"/>
      <c r="D541" s="217"/>
      <c r="E541" s="217"/>
      <c r="F541" s="219"/>
      <c r="G541" s="219"/>
      <c r="H541" s="233"/>
      <c r="I541" s="185"/>
      <c r="J541" s="185"/>
      <c r="L541" s="252"/>
      <c r="M541" s="198"/>
      <c r="N541" s="199"/>
      <c r="O541" s="200"/>
      <c r="P541" s="200"/>
    </row>
    <row r="542" spans="1:16" s="186" customFormat="1">
      <c r="A542" s="240"/>
      <c r="B542" s="240"/>
      <c r="D542" s="217"/>
      <c r="E542" s="217"/>
      <c r="F542" s="219"/>
      <c r="G542" s="219"/>
      <c r="H542" s="233"/>
      <c r="I542" s="185"/>
      <c r="J542" s="185"/>
      <c r="L542" s="252"/>
      <c r="M542" s="198"/>
      <c r="N542" s="199"/>
      <c r="O542" s="200"/>
      <c r="P542" s="200"/>
    </row>
    <row r="543" spans="1:16" s="186" customFormat="1">
      <c r="A543" s="240"/>
      <c r="B543" s="240"/>
      <c r="D543" s="217"/>
      <c r="E543" s="217"/>
      <c r="F543" s="219"/>
      <c r="G543" s="219"/>
      <c r="H543" s="233"/>
      <c r="I543" s="185"/>
      <c r="J543" s="185"/>
      <c r="L543" s="252"/>
      <c r="M543" s="198"/>
      <c r="N543" s="199"/>
      <c r="O543" s="200"/>
      <c r="P543" s="200"/>
    </row>
    <row r="544" spans="1:16" s="186" customFormat="1">
      <c r="A544" s="240"/>
      <c r="B544" s="240"/>
      <c r="D544" s="217"/>
      <c r="E544" s="217"/>
      <c r="F544" s="219"/>
      <c r="G544" s="219"/>
      <c r="H544" s="233"/>
      <c r="I544" s="185"/>
      <c r="J544" s="185"/>
      <c r="L544" s="252"/>
      <c r="M544" s="198"/>
      <c r="N544" s="199"/>
      <c r="O544" s="200"/>
      <c r="P544" s="200"/>
    </row>
    <row r="545" spans="1:16" s="186" customFormat="1">
      <c r="A545" s="240"/>
      <c r="B545" s="240"/>
      <c r="D545" s="217"/>
      <c r="E545" s="217"/>
      <c r="F545" s="219"/>
      <c r="G545" s="219"/>
      <c r="H545" s="233"/>
      <c r="I545" s="185"/>
      <c r="J545" s="185"/>
      <c r="L545" s="252"/>
      <c r="M545" s="198"/>
      <c r="N545" s="199"/>
      <c r="O545" s="200"/>
      <c r="P545" s="200"/>
    </row>
    <row r="546" spans="1:16" s="186" customFormat="1">
      <c r="A546" s="240"/>
      <c r="B546" s="240"/>
      <c r="D546" s="217"/>
      <c r="E546" s="217"/>
      <c r="F546" s="219"/>
      <c r="G546" s="219"/>
      <c r="H546" s="233"/>
      <c r="I546" s="185"/>
      <c r="J546" s="185"/>
      <c r="L546" s="252"/>
      <c r="M546" s="198"/>
      <c r="N546" s="199"/>
      <c r="O546" s="200"/>
      <c r="P546" s="200"/>
    </row>
    <row r="547" spans="1:16" s="186" customFormat="1">
      <c r="A547" s="240"/>
      <c r="B547" s="240"/>
      <c r="D547" s="217"/>
      <c r="E547" s="217"/>
      <c r="F547" s="219"/>
      <c r="G547" s="219"/>
      <c r="H547" s="233"/>
      <c r="I547" s="185"/>
      <c r="J547" s="185"/>
      <c r="L547" s="252"/>
      <c r="M547" s="198"/>
      <c r="N547" s="199"/>
      <c r="O547" s="200"/>
      <c r="P547" s="200"/>
    </row>
    <row r="548" spans="1:16" s="186" customFormat="1">
      <c r="A548" s="240"/>
      <c r="B548" s="240"/>
      <c r="D548" s="217"/>
      <c r="E548" s="217"/>
      <c r="F548" s="219"/>
      <c r="G548" s="219"/>
      <c r="H548" s="233"/>
      <c r="I548" s="185"/>
      <c r="J548" s="185"/>
      <c r="L548" s="252"/>
      <c r="M548" s="198"/>
      <c r="N548" s="199"/>
      <c r="O548" s="200"/>
      <c r="P548" s="200"/>
    </row>
    <row r="549" spans="1:16" s="186" customFormat="1">
      <c r="A549" s="240"/>
      <c r="B549" s="240"/>
      <c r="D549" s="217"/>
      <c r="E549" s="217"/>
      <c r="F549" s="219"/>
      <c r="G549" s="219"/>
      <c r="H549" s="233"/>
      <c r="I549" s="185"/>
      <c r="J549" s="185"/>
      <c r="L549" s="252"/>
      <c r="M549" s="198"/>
      <c r="N549" s="199"/>
      <c r="O549" s="200"/>
      <c r="P549" s="200"/>
    </row>
    <row r="550" spans="1:16" s="186" customFormat="1">
      <c r="A550" s="240"/>
      <c r="B550" s="240"/>
      <c r="D550" s="217"/>
      <c r="E550" s="217"/>
      <c r="F550" s="219"/>
      <c r="G550" s="219"/>
      <c r="H550" s="233"/>
      <c r="I550" s="185"/>
      <c r="J550" s="185"/>
      <c r="L550" s="252"/>
      <c r="M550" s="198"/>
      <c r="N550" s="199"/>
      <c r="O550" s="200"/>
      <c r="P550" s="200"/>
    </row>
    <row r="551" spans="1:16" s="186" customFormat="1">
      <c r="A551" s="240"/>
      <c r="B551" s="240"/>
      <c r="D551" s="217"/>
      <c r="E551" s="217"/>
      <c r="F551" s="219"/>
      <c r="G551" s="219"/>
      <c r="H551" s="233"/>
      <c r="I551" s="185"/>
      <c r="J551" s="185"/>
      <c r="L551" s="252"/>
      <c r="M551" s="198"/>
      <c r="N551" s="199"/>
      <c r="O551" s="200"/>
      <c r="P551" s="200"/>
    </row>
    <row r="552" spans="1:16" s="186" customFormat="1">
      <c r="A552" s="240"/>
      <c r="B552" s="240"/>
      <c r="D552" s="217"/>
      <c r="E552" s="217"/>
      <c r="F552" s="219"/>
      <c r="G552" s="219"/>
      <c r="H552" s="233"/>
      <c r="I552" s="185"/>
      <c r="J552" s="185"/>
      <c r="L552" s="252"/>
      <c r="M552" s="198"/>
      <c r="N552" s="199"/>
      <c r="O552" s="200"/>
      <c r="P552" s="200"/>
    </row>
    <row r="553" spans="1:16" s="186" customFormat="1">
      <c r="A553" s="240"/>
      <c r="B553" s="240"/>
      <c r="D553" s="217"/>
      <c r="E553" s="217"/>
      <c r="F553" s="219"/>
      <c r="G553" s="219"/>
      <c r="H553" s="233"/>
      <c r="I553" s="185"/>
      <c r="J553" s="185"/>
      <c r="L553" s="252"/>
      <c r="M553" s="198"/>
      <c r="N553" s="199"/>
      <c r="O553" s="200"/>
      <c r="P553" s="200"/>
    </row>
    <row r="554" spans="1:16" s="186" customFormat="1">
      <c r="A554" s="240"/>
      <c r="B554" s="240"/>
      <c r="D554" s="217"/>
      <c r="E554" s="217"/>
      <c r="F554" s="219"/>
      <c r="G554" s="219"/>
      <c r="H554" s="233"/>
      <c r="I554" s="185"/>
      <c r="J554" s="185"/>
      <c r="L554" s="252"/>
      <c r="M554" s="198"/>
      <c r="N554" s="199"/>
      <c r="O554" s="200"/>
      <c r="P554" s="200"/>
    </row>
    <row r="555" spans="1:16" s="186" customFormat="1">
      <c r="A555" s="240"/>
      <c r="B555" s="240"/>
      <c r="D555" s="217"/>
      <c r="E555" s="217"/>
      <c r="F555" s="219"/>
      <c r="G555" s="219"/>
      <c r="H555" s="233"/>
      <c r="I555" s="185"/>
      <c r="J555" s="185"/>
      <c r="L555" s="252"/>
      <c r="M555" s="198"/>
      <c r="N555" s="199"/>
      <c r="O555" s="200"/>
      <c r="P555" s="200"/>
    </row>
    <row r="556" spans="1:16" s="186" customFormat="1">
      <c r="A556" s="240"/>
      <c r="B556" s="240"/>
      <c r="D556" s="217"/>
      <c r="E556" s="217"/>
      <c r="F556" s="219"/>
      <c r="G556" s="219"/>
      <c r="H556" s="233"/>
      <c r="I556" s="185"/>
      <c r="J556" s="185"/>
      <c r="L556" s="252"/>
      <c r="M556" s="198"/>
      <c r="N556" s="199"/>
      <c r="O556" s="200"/>
      <c r="P556" s="200"/>
    </row>
    <row r="557" spans="1:16" s="186" customFormat="1">
      <c r="A557" s="240"/>
      <c r="B557" s="240"/>
      <c r="D557" s="217"/>
      <c r="E557" s="217"/>
      <c r="F557" s="219"/>
      <c r="G557" s="219"/>
      <c r="H557" s="233"/>
      <c r="I557" s="185"/>
      <c r="J557" s="185"/>
      <c r="L557" s="252"/>
      <c r="M557" s="198"/>
      <c r="N557" s="199"/>
      <c r="O557" s="200"/>
      <c r="P557" s="200"/>
    </row>
    <row r="558" spans="1:16" s="186" customFormat="1">
      <c r="A558" s="240"/>
      <c r="B558" s="240"/>
      <c r="D558" s="217"/>
      <c r="E558" s="217"/>
      <c r="F558" s="219"/>
      <c r="G558" s="219"/>
      <c r="H558" s="233"/>
      <c r="I558" s="185"/>
      <c r="J558" s="185"/>
      <c r="L558" s="252"/>
      <c r="M558" s="198"/>
      <c r="N558" s="199"/>
      <c r="O558" s="200"/>
      <c r="P558" s="200"/>
    </row>
    <row r="559" spans="1:16" s="186" customFormat="1">
      <c r="A559" s="240"/>
      <c r="B559" s="240"/>
      <c r="D559" s="217"/>
      <c r="E559" s="217"/>
      <c r="F559" s="219"/>
      <c r="G559" s="219"/>
      <c r="H559" s="233"/>
      <c r="I559" s="185"/>
      <c r="J559" s="185"/>
      <c r="L559" s="252"/>
      <c r="M559" s="198"/>
      <c r="N559" s="199"/>
      <c r="O559" s="200"/>
      <c r="P559" s="200"/>
    </row>
    <row r="560" spans="1:16" s="186" customFormat="1">
      <c r="A560" s="240"/>
      <c r="B560" s="240"/>
      <c r="D560" s="217"/>
      <c r="E560" s="217"/>
      <c r="F560" s="219"/>
      <c r="G560" s="219"/>
      <c r="H560" s="233"/>
      <c r="I560" s="185"/>
      <c r="J560" s="185"/>
      <c r="L560" s="252"/>
      <c r="M560" s="198"/>
      <c r="N560" s="199"/>
      <c r="O560" s="200"/>
      <c r="P560" s="200"/>
    </row>
    <row r="561" spans="1:16" s="186" customFormat="1">
      <c r="A561" s="240"/>
      <c r="B561" s="240"/>
      <c r="D561" s="217"/>
      <c r="E561" s="217"/>
      <c r="F561" s="219"/>
      <c r="G561" s="219"/>
      <c r="H561" s="233"/>
      <c r="I561" s="185"/>
      <c r="J561" s="185"/>
      <c r="L561" s="252"/>
      <c r="M561" s="198"/>
      <c r="N561" s="199"/>
      <c r="O561" s="200"/>
      <c r="P561" s="200"/>
    </row>
    <row r="562" spans="1:16" s="186" customFormat="1">
      <c r="A562" s="240"/>
      <c r="B562" s="240"/>
      <c r="D562" s="217"/>
      <c r="E562" s="217"/>
      <c r="F562" s="219"/>
      <c r="G562" s="219"/>
      <c r="H562" s="233"/>
      <c r="I562" s="185"/>
      <c r="J562" s="185"/>
      <c r="L562" s="252"/>
      <c r="M562" s="198"/>
      <c r="N562" s="199"/>
      <c r="O562" s="200"/>
      <c r="P562" s="200"/>
    </row>
    <row r="563" spans="1:16" s="186" customFormat="1">
      <c r="A563" s="240"/>
      <c r="B563" s="240"/>
      <c r="D563" s="217"/>
      <c r="E563" s="217"/>
      <c r="F563" s="219"/>
      <c r="G563" s="219"/>
      <c r="H563" s="233"/>
      <c r="I563" s="185"/>
      <c r="J563" s="185"/>
      <c r="L563" s="252"/>
      <c r="M563" s="198"/>
      <c r="N563" s="199"/>
      <c r="O563" s="200"/>
      <c r="P563" s="200"/>
    </row>
    <row r="564" spans="1:16" s="186" customFormat="1">
      <c r="A564" s="240"/>
      <c r="B564" s="240"/>
      <c r="D564" s="217"/>
      <c r="E564" s="217"/>
      <c r="F564" s="219"/>
      <c r="G564" s="219"/>
      <c r="H564" s="233"/>
      <c r="I564" s="185"/>
      <c r="J564" s="185"/>
      <c r="L564" s="252"/>
      <c r="M564" s="198"/>
      <c r="N564" s="199"/>
      <c r="O564" s="200"/>
      <c r="P564" s="200"/>
    </row>
    <row r="565" spans="1:16" s="186" customFormat="1">
      <c r="A565" s="240"/>
      <c r="B565" s="240"/>
      <c r="D565" s="217"/>
      <c r="E565" s="217"/>
      <c r="F565" s="219"/>
      <c r="G565" s="219"/>
      <c r="H565" s="233"/>
      <c r="I565" s="185"/>
      <c r="J565" s="185"/>
      <c r="L565" s="252"/>
      <c r="M565" s="198"/>
      <c r="N565" s="199"/>
      <c r="O565" s="200"/>
      <c r="P565" s="200"/>
    </row>
    <row r="566" spans="1:16" s="186" customFormat="1">
      <c r="A566" s="240"/>
      <c r="B566" s="240"/>
      <c r="D566" s="217"/>
      <c r="E566" s="217"/>
      <c r="F566" s="219"/>
      <c r="G566" s="219"/>
      <c r="H566" s="233"/>
      <c r="I566" s="185"/>
      <c r="J566" s="185"/>
      <c r="L566" s="252"/>
      <c r="M566" s="198"/>
      <c r="N566" s="199"/>
      <c r="O566" s="200"/>
      <c r="P566" s="200"/>
    </row>
    <row r="567" spans="1:16" s="186" customFormat="1">
      <c r="A567" s="240"/>
      <c r="B567" s="240"/>
      <c r="D567" s="217"/>
      <c r="E567" s="217"/>
      <c r="F567" s="219"/>
      <c r="G567" s="219"/>
      <c r="H567" s="233"/>
      <c r="I567" s="185"/>
      <c r="J567" s="185"/>
      <c r="L567" s="252"/>
      <c r="M567" s="198"/>
      <c r="N567" s="199"/>
      <c r="O567" s="200"/>
      <c r="P567" s="200"/>
    </row>
    <row r="568" spans="1:16" s="186" customFormat="1">
      <c r="A568" s="240"/>
      <c r="B568" s="240"/>
      <c r="D568" s="217"/>
      <c r="E568" s="217"/>
      <c r="F568" s="219"/>
      <c r="G568" s="219"/>
      <c r="H568" s="233"/>
      <c r="I568" s="185"/>
      <c r="J568" s="185"/>
      <c r="L568" s="252"/>
      <c r="M568" s="198"/>
      <c r="N568" s="199"/>
      <c r="O568" s="200"/>
      <c r="P568" s="200"/>
    </row>
    <row r="569" spans="1:16" s="186" customFormat="1">
      <c r="A569" s="240"/>
      <c r="B569" s="240"/>
      <c r="D569" s="217"/>
      <c r="E569" s="217"/>
      <c r="F569" s="219"/>
      <c r="G569" s="219"/>
      <c r="H569" s="233"/>
      <c r="I569" s="185"/>
      <c r="J569" s="185"/>
      <c r="L569" s="252"/>
      <c r="M569" s="198"/>
      <c r="N569" s="199"/>
      <c r="O569" s="200"/>
      <c r="P569" s="200"/>
    </row>
    <row r="570" spans="1:16" s="186" customFormat="1">
      <c r="A570" s="240"/>
      <c r="B570" s="240"/>
      <c r="D570" s="217"/>
      <c r="E570" s="217"/>
      <c r="F570" s="219"/>
      <c r="G570" s="219"/>
      <c r="H570" s="233"/>
      <c r="I570" s="185"/>
      <c r="J570" s="185"/>
      <c r="L570" s="252"/>
      <c r="M570" s="198"/>
      <c r="N570" s="199"/>
      <c r="O570" s="200"/>
      <c r="P570" s="200"/>
    </row>
    <row r="571" spans="1:16" s="186" customFormat="1">
      <c r="A571" s="240"/>
      <c r="B571" s="240"/>
      <c r="D571" s="217"/>
      <c r="E571" s="217"/>
      <c r="F571" s="219"/>
      <c r="G571" s="219"/>
      <c r="H571" s="233"/>
      <c r="I571" s="185"/>
      <c r="J571" s="185"/>
      <c r="L571" s="252"/>
      <c r="M571" s="198"/>
      <c r="N571" s="199"/>
      <c r="O571" s="200"/>
      <c r="P571" s="200"/>
    </row>
    <row r="572" spans="1:16" s="186" customFormat="1">
      <c r="A572" s="240"/>
      <c r="B572" s="240"/>
      <c r="D572" s="217"/>
      <c r="E572" s="217"/>
      <c r="F572" s="219"/>
      <c r="G572" s="219"/>
      <c r="H572" s="233"/>
      <c r="I572" s="185"/>
      <c r="J572" s="185"/>
      <c r="L572" s="252"/>
      <c r="M572" s="198"/>
      <c r="N572" s="199"/>
      <c r="O572" s="200"/>
      <c r="P572" s="200"/>
    </row>
    <row r="573" spans="1:16" s="186" customFormat="1">
      <c r="A573" s="240"/>
      <c r="B573" s="240"/>
      <c r="D573" s="217"/>
      <c r="E573" s="217"/>
      <c r="F573" s="219"/>
      <c r="G573" s="219"/>
      <c r="H573" s="233"/>
      <c r="I573" s="185"/>
      <c r="J573" s="185"/>
      <c r="L573" s="252"/>
      <c r="M573" s="198"/>
      <c r="N573" s="199"/>
      <c r="O573" s="200"/>
      <c r="P573" s="200"/>
    </row>
    <row r="574" spans="1:16" s="186" customFormat="1">
      <c r="A574" s="240"/>
      <c r="B574" s="240"/>
      <c r="D574" s="217"/>
      <c r="E574" s="217"/>
      <c r="F574" s="219"/>
      <c r="G574" s="219"/>
      <c r="H574" s="233"/>
      <c r="I574" s="185"/>
      <c r="J574" s="185"/>
      <c r="L574" s="252"/>
      <c r="M574" s="198"/>
      <c r="N574" s="199"/>
      <c r="O574" s="200"/>
      <c r="P574" s="200"/>
    </row>
    <row r="575" spans="1:16" s="186" customFormat="1">
      <c r="A575" s="240"/>
      <c r="B575" s="240"/>
      <c r="D575" s="217"/>
      <c r="E575" s="217"/>
      <c r="F575" s="219"/>
      <c r="G575" s="219"/>
      <c r="H575" s="233"/>
      <c r="I575" s="185"/>
      <c r="J575" s="185"/>
      <c r="L575" s="252"/>
      <c r="M575" s="198"/>
      <c r="N575" s="199"/>
      <c r="O575" s="200"/>
      <c r="P575" s="200"/>
    </row>
    <row r="576" spans="1:16" s="186" customFormat="1">
      <c r="A576" s="240"/>
      <c r="B576" s="240"/>
      <c r="D576" s="217"/>
      <c r="E576" s="217"/>
      <c r="F576" s="219"/>
      <c r="G576" s="219"/>
      <c r="H576" s="233"/>
      <c r="I576" s="185"/>
      <c r="J576" s="185"/>
      <c r="L576" s="252"/>
      <c r="M576" s="198"/>
      <c r="N576" s="199"/>
      <c r="O576" s="200"/>
      <c r="P576" s="200"/>
    </row>
    <row r="577" spans="1:16" s="186" customFormat="1">
      <c r="A577" s="240"/>
      <c r="B577" s="240"/>
      <c r="D577" s="217"/>
      <c r="E577" s="217"/>
      <c r="F577" s="219"/>
      <c r="G577" s="219"/>
      <c r="H577" s="233"/>
      <c r="I577" s="185"/>
      <c r="J577" s="185"/>
      <c r="L577" s="252"/>
      <c r="M577" s="198"/>
      <c r="N577" s="199"/>
      <c r="O577" s="200"/>
      <c r="P577" s="200"/>
    </row>
    <row r="578" spans="1:16" s="186" customFormat="1">
      <c r="A578" s="240"/>
      <c r="B578" s="240"/>
      <c r="D578" s="217"/>
      <c r="E578" s="217"/>
      <c r="F578" s="219"/>
      <c r="G578" s="219"/>
      <c r="H578" s="233"/>
      <c r="I578" s="185"/>
      <c r="J578" s="185"/>
      <c r="L578" s="252"/>
      <c r="M578" s="198"/>
      <c r="N578" s="199"/>
      <c r="O578" s="200"/>
      <c r="P578" s="200"/>
    </row>
    <row r="579" spans="1:16" s="186" customFormat="1">
      <c r="A579" s="240"/>
      <c r="B579" s="240"/>
      <c r="D579" s="217"/>
      <c r="E579" s="217"/>
      <c r="F579" s="219"/>
      <c r="G579" s="219"/>
      <c r="H579" s="233"/>
      <c r="I579" s="185"/>
      <c r="J579" s="185"/>
      <c r="L579" s="252"/>
      <c r="M579" s="198"/>
      <c r="N579" s="199"/>
      <c r="O579" s="200"/>
      <c r="P579" s="200"/>
    </row>
    <row r="580" spans="1:16" s="186" customFormat="1">
      <c r="A580" s="240"/>
      <c r="B580" s="240"/>
      <c r="D580" s="217"/>
      <c r="E580" s="217"/>
      <c r="F580" s="219"/>
      <c r="G580" s="219"/>
      <c r="H580" s="233"/>
      <c r="I580" s="185"/>
      <c r="J580" s="185"/>
      <c r="L580" s="252"/>
      <c r="M580" s="198"/>
      <c r="N580" s="199"/>
      <c r="O580" s="200"/>
      <c r="P580" s="200"/>
    </row>
    <row r="581" spans="1:16" s="186" customFormat="1">
      <c r="A581" s="240"/>
      <c r="B581" s="240"/>
      <c r="D581" s="217"/>
      <c r="E581" s="217"/>
      <c r="F581" s="219"/>
      <c r="G581" s="219"/>
      <c r="H581" s="233"/>
      <c r="I581" s="185"/>
      <c r="J581" s="185"/>
      <c r="L581" s="252"/>
      <c r="M581" s="198"/>
      <c r="N581" s="199"/>
      <c r="O581" s="200"/>
      <c r="P581" s="200"/>
    </row>
    <row r="582" spans="1:16" s="186" customFormat="1">
      <c r="A582" s="240"/>
      <c r="B582" s="240"/>
      <c r="D582" s="217"/>
      <c r="E582" s="217"/>
      <c r="F582" s="219"/>
      <c r="G582" s="219"/>
      <c r="H582" s="233"/>
      <c r="I582" s="185"/>
      <c r="J582" s="185"/>
      <c r="L582" s="252"/>
      <c r="M582" s="198"/>
      <c r="N582" s="199"/>
      <c r="O582" s="200"/>
      <c r="P582" s="200"/>
    </row>
    <row r="583" spans="1:16" s="186" customFormat="1">
      <c r="A583" s="240"/>
      <c r="B583" s="240"/>
      <c r="D583" s="217"/>
      <c r="E583" s="217"/>
      <c r="F583" s="219"/>
      <c r="G583" s="219"/>
      <c r="H583" s="233"/>
      <c r="I583" s="185"/>
      <c r="J583" s="185"/>
      <c r="L583" s="252"/>
      <c r="M583" s="198"/>
      <c r="N583" s="199"/>
      <c r="O583" s="200"/>
      <c r="P583" s="200"/>
    </row>
    <row r="584" spans="1:16" s="186" customFormat="1">
      <c r="A584" s="240"/>
      <c r="B584" s="240"/>
      <c r="D584" s="217"/>
      <c r="E584" s="217"/>
      <c r="F584" s="219"/>
      <c r="G584" s="219"/>
      <c r="H584" s="233"/>
      <c r="I584" s="185"/>
      <c r="J584" s="185"/>
      <c r="L584" s="252"/>
      <c r="M584" s="198"/>
      <c r="N584" s="199"/>
      <c r="O584" s="200"/>
      <c r="P584" s="200"/>
    </row>
    <row r="585" spans="1:16" s="186" customFormat="1">
      <c r="A585" s="240"/>
      <c r="B585" s="240"/>
      <c r="D585" s="217"/>
      <c r="E585" s="217"/>
      <c r="F585" s="219"/>
      <c r="G585" s="219"/>
      <c r="H585" s="233"/>
      <c r="I585" s="185"/>
      <c r="J585" s="185"/>
      <c r="L585" s="252"/>
      <c r="M585" s="198"/>
      <c r="N585" s="199"/>
      <c r="O585" s="200"/>
      <c r="P585" s="200"/>
    </row>
    <row r="586" spans="1:16" s="186" customFormat="1">
      <c r="A586" s="240"/>
      <c r="B586" s="240"/>
      <c r="D586" s="217"/>
      <c r="E586" s="217"/>
      <c r="F586" s="219"/>
      <c r="G586" s="219"/>
      <c r="H586" s="233"/>
      <c r="I586" s="185"/>
      <c r="J586" s="185"/>
      <c r="L586" s="252"/>
      <c r="M586" s="198"/>
      <c r="N586" s="199"/>
      <c r="O586" s="200"/>
      <c r="P586" s="200"/>
    </row>
    <row r="587" spans="1:16" s="186" customFormat="1">
      <c r="A587" s="240"/>
      <c r="B587" s="240"/>
      <c r="D587" s="217"/>
      <c r="E587" s="217"/>
      <c r="F587" s="219"/>
      <c r="G587" s="219"/>
      <c r="H587" s="233"/>
      <c r="I587" s="185"/>
      <c r="J587" s="185"/>
      <c r="L587" s="252"/>
      <c r="M587" s="198"/>
      <c r="N587" s="199"/>
      <c r="O587" s="200"/>
      <c r="P587" s="200"/>
    </row>
    <row r="588" spans="1:16" s="186" customFormat="1">
      <c r="A588" s="240"/>
      <c r="B588" s="240"/>
      <c r="D588" s="217"/>
      <c r="E588" s="217"/>
      <c r="F588" s="219"/>
      <c r="G588" s="219"/>
      <c r="H588" s="233"/>
      <c r="I588" s="185"/>
      <c r="J588" s="185"/>
      <c r="L588" s="252"/>
      <c r="M588" s="198"/>
      <c r="N588" s="199"/>
      <c r="O588" s="200"/>
      <c r="P588" s="200"/>
    </row>
    <row r="589" spans="1:16" s="186" customFormat="1">
      <c r="A589" s="240"/>
      <c r="B589" s="240"/>
      <c r="D589" s="217"/>
      <c r="E589" s="217"/>
      <c r="F589" s="219"/>
      <c r="G589" s="219"/>
      <c r="H589" s="233"/>
      <c r="I589" s="185"/>
      <c r="J589" s="185"/>
      <c r="L589" s="252"/>
      <c r="M589" s="198"/>
      <c r="N589" s="199"/>
      <c r="O589" s="200"/>
      <c r="P589" s="200"/>
    </row>
    <row r="590" spans="1:16" s="186" customFormat="1">
      <c r="A590" s="240"/>
      <c r="B590" s="240"/>
      <c r="D590" s="217"/>
      <c r="E590" s="217"/>
      <c r="F590" s="219"/>
      <c r="G590" s="219"/>
      <c r="H590" s="233"/>
      <c r="I590" s="185"/>
      <c r="J590" s="185"/>
      <c r="L590" s="252"/>
      <c r="M590" s="198"/>
      <c r="N590" s="199"/>
      <c r="O590" s="200"/>
      <c r="P590" s="200"/>
    </row>
    <row r="591" spans="1:16" s="186" customFormat="1">
      <c r="A591" s="240"/>
      <c r="B591" s="240"/>
      <c r="D591" s="217"/>
      <c r="E591" s="217"/>
      <c r="F591" s="219"/>
      <c r="G591" s="219"/>
      <c r="H591" s="233"/>
      <c r="I591" s="185"/>
      <c r="J591" s="185"/>
      <c r="L591" s="252"/>
      <c r="M591" s="198"/>
      <c r="N591" s="199"/>
      <c r="O591" s="200"/>
      <c r="P591" s="200"/>
    </row>
    <row r="592" spans="1:16" s="186" customFormat="1">
      <c r="A592" s="240"/>
      <c r="B592" s="240"/>
      <c r="D592" s="217"/>
      <c r="E592" s="217"/>
      <c r="F592" s="219"/>
      <c r="G592" s="219"/>
      <c r="H592" s="233"/>
      <c r="I592" s="185"/>
      <c r="J592" s="185"/>
      <c r="L592" s="252"/>
      <c r="M592" s="198"/>
      <c r="N592" s="199"/>
      <c r="O592" s="200"/>
      <c r="P592" s="200"/>
    </row>
    <row r="593" spans="1:16" s="186" customFormat="1">
      <c r="A593" s="240"/>
      <c r="B593" s="240"/>
      <c r="D593" s="217"/>
      <c r="E593" s="217"/>
      <c r="F593" s="219"/>
      <c r="G593" s="219"/>
      <c r="H593" s="233"/>
      <c r="I593" s="185"/>
      <c r="J593" s="185"/>
      <c r="L593" s="252"/>
      <c r="M593" s="198"/>
      <c r="N593" s="199"/>
      <c r="O593" s="200"/>
      <c r="P593" s="200"/>
    </row>
    <row r="594" spans="1:16" s="186" customFormat="1">
      <c r="A594" s="240"/>
      <c r="B594" s="240"/>
      <c r="D594" s="217"/>
      <c r="E594" s="217"/>
      <c r="F594" s="219"/>
      <c r="G594" s="219"/>
      <c r="H594" s="233"/>
      <c r="I594" s="185"/>
      <c r="J594" s="185"/>
      <c r="L594" s="252"/>
      <c r="M594" s="198"/>
      <c r="N594" s="199"/>
      <c r="O594" s="200"/>
      <c r="P594" s="200"/>
    </row>
    <row r="595" spans="1:16" s="186" customFormat="1">
      <c r="A595" s="240"/>
      <c r="B595" s="240"/>
      <c r="D595" s="217"/>
      <c r="E595" s="217"/>
      <c r="F595" s="219"/>
      <c r="G595" s="219"/>
      <c r="H595" s="233"/>
      <c r="I595" s="185"/>
      <c r="J595" s="185"/>
      <c r="L595" s="252"/>
      <c r="M595" s="198"/>
      <c r="N595" s="199"/>
      <c r="O595" s="200"/>
      <c r="P595" s="200"/>
    </row>
    <row r="596" spans="1:16" s="186" customFormat="1">
      <c r="A596" s="240"/>
      <c r="B596" s="240"/>
      <c r="D596" s="217"/>
      <c r="E596" s="217"/>
      <c r="F596" s="219"/>
      <c r="G596" s="219"/>
      <c r="H596" s="233"/>
      <c r="I596" s="185"/>
      <c r="J596" s="185"/>
      <c r="L596" s="252"/>
      <c r="M596" s="198"/>
      <c r="N596" s="199"/>
      <c r="O596" s="200"/>
      <c r="P596" s="200"/>
    </row>
    <row r="597" spans="1:16" s="186" customFormat="1">
      <c r="A597" s="240"/>
      <c r="B597" s="240"/>
      <c r="D597" s="217"/>
      <c r="E597" s="217"/>
      <c r="F597" s="219"/>
      <c r="G597" s="219"/>
      <c r="H597" s="233"/>
      <c r="I597" s="185"/>
      <c r="J597" s="185"/>
      <c r="L597" s="252"/>
      <c r="M597" s="198"/>
      <c r="N597" s="199"/>
      <c r="O597" s="200"/>
      <c r="P597" s="200"/>
    </row>
    <row r="598" spans="1:16" s="186" customFormat="1">
      <c r="A598" s="240"/>
      <c r="B598" s="240"/>
      <c r="D598" s="217"/>
      <c r="E598" s="217"/>
      <c r="F598" s="219"/>
      <c r="G598" s="219"/>
      <c r="H598" s="233"/>
      <c r="I598" s="185"/>
      <c r="J598" s="185"/>
      <c r="L598" s="252"/>
      <c r="M598" s="198"/>
      <c r="N598" s="199"/>
      <c r="O598" s="200"/>
      <c r="P598" s="200"/>
    </row>
    <row r="599" spans="1:16" s="186" customFormat="1">
      <c r="A599" s="240"/>
      <c r="B599" s="240"/>
      <c r="D599" s="217"/>
      <c r="E599" s="217"/>
      <c r="F599" s="219"/>
      <c r="G599" s="219"/>
      <c r="H599" s="233"/>
      <c r="I599" s="185"/>
      <c r="J599" s="185"/>
      <c r="L599" s="252"/>
      <c r="M599" s="198"/>
      <c r="N599" s="199"/>
      <c r="O599" s="200"/>
      <c r="P599" s="200"/>
    </row>
    <row r="600" spans="1:16" s="186" customFormat="1">
      <c r="A600" s="240"/>
      <c r="B600" s="240"/>
      <c r="D600" s="217"/>
      <c r="E600" s="217"/>
      <c r="F600" s="219"/>
      <c r="G600" s="219"/>
      <c r="H600" s="233"/>
      <c r="I600" s="185"/>
      <c r="J600" s="185"/>
      <c r="L600" s="252"/>
      <c r="M600" s="198"/>
      <c r="N600" s="199"/>
      <c r="O600" s="200"/>
      <c r="P600" s="200"/>
    </row>
    <row r="601" spans="1:16" s="186" customFormat="1">
      <c r="A601" s="240"/>
      <c r="B601" s="240"/>
      <c r="D601" s="217"/>
      <c r="E601" s="217"/>
      <c r="F601" s="219"/>
      <c r="G601" s="219"/>
      <c r="H601" s="233"/>
      <c r="I601" s="185"/>
      <c r="J601" s="185"/>
      <c r="L601" s="252"/>
      <c r="M601" s="198"/>
      <c r="N601" s="199"/>
      <c r="O601" s="200"/>
      <c r="P601" s="200"/>
    </row>
    <row r="602" spans="1:16" s="186" customFormat="1">
      <c r="A602" s="240"/>
      <c r="B602" s="240"/>
      <c r="D602" s="217"/>
      <c r="E602" s="217"/>
      <c r="F602" s="219"/>
      <c r="G602" s="219"/>
      <c r="H602" s="233"/>
      <c r="I602" s="185"/>
      <c r="J602" s="185"/>
      <c r="L602" s="252"/>
      <c r="M602" s="198"/>
      <c r="N602" s="199"/>
      <c r="O602" s="200"/>
      <c r="P602" s="200"/>
    </row>
    <row r="603" spans="1:16" s="186" customFormat="1">
      <c r="A603" s="240"/>
      <c r="B603" s="240"/>
      <c r="D603" s="217"/>
      <c r="E603" s="217"/>
      <c r="F603" s="219"/>
      <c r="G603" s="219"/>
      <c r="H603" s="233"/>
      <c r="I603" s="185"/>
      <c r="J603" s="185"/>
      <c r="L603" s="252"/>
      <c r="M603" s="198"/>
      <c r="N603" s="199"/>
      <c r="O603" s="200"/>
      <c r="P603" s="200"/>
    </row>
    <row r="604" spans="1:16" s="186" customFormat="1">
      <c r="A604" s="240"/>
      <c r="B604" s="240"/>
      <c r="D604" s="217"/>
      <c r="E604" s="217"/>
      <c r="F604" s="219"/>
      <c r="G604" s="219"/>
      <c r="H604" s="233"/>
      <c r="I604" s="185"/>
      <c r="J604" s="185"/>
      <c r="L604" s="252"/>
      <c r="M604" s="198"/>
      <c r="N604" s="199"/>
      <c r="O604" s="200"/>
      <c r="P604" s="200"/>
    </row>
    <row r="605" spans="1:16" s="186" customFormat="1">
      <c r="A605" s="240"/>
      <c r="B605" s="240"/>
      <c r="D605" s="217"/>
      <c r="E605" s="217"/>
      <c r="F605" s="219"/>
      <c r="G605" s="219"/>
      <c r="H605" s="233"/>
      <c r="I605" s="185"/>
      <c r="J605" s="185"/>
      <c r="L605" s="252"/>
      <c r="M605" s="198"/>
      <c r="N605" s="199"/>
      <c r="O605" s="200"/>
      <c r="P605" s="200"/>
    </row>
    <row r="606" spans="1:16" s="186" customFormat="1">
      <c r="A606" s="240"/>
      <c r="B606" s="240"/>
      <c r="D606" s="217"/>
      <c r="E606" s="217"/>
      <c r="F606" s="219"/>
      <c r="G606" s="219"/>
      <c r="H606" s="233"/>
      <c r="I606" s="185"/>
      <c r="J606" s="185"/>
      <c r="L606" s="252"/>
      <c r="M606" s="198"/>
      <c r="N606" s="199"/>
      <c r="O606" s="200"/>
      <c r="P606" s="200"/>
    </row>
    <row r="607" spans="1:16" s="186" customFormat="1">
      <c r="A607" s="240"/>
      <c r="B607" s="240"/>
      <c r="D607" s="217"/>
      <c r="E607" s="217"/>
      <c r="F607" s="219"/>
      <c r="G607" s="219"/>
      <c r="H607" s="233"/>
      <c r="I607" s="185"/>
      <c r="J607" s="185"/>
      <c r="L607" s="252"/>
      <c r="M607" s="198"/>
      <c r="N607" s="199"/>
      <c r="O607" s="200"/>
      <c r="P607" s="200"/>
    </row>
    <row r="608" spans="1:16" s="186" customFormat="1">
      <c r="A608" s="240"/>
      <c r="B608" s="240"/>
      <c r="D608" s="217"/>
      <c r="E608" s="217"/>
      <c r="F608" s="219"/>
      <c r="G608" s="219"/>
      <c r="H608" s="233"/>
      <c r="I608" s="185"/>
      <c r="J608" s="185"/>
      <c r="L608" s="252"/>
      <c r="M608" s="198"/>
      <c r="N608" s="199"/>
      <c r="O608" s="200"/>
      <c r="P608" s="200"/>
    </row>
    <row r="609" spans="1:16" s="186" customFormat="1">
      <c r="A609" s="240"/>
      <c r="B609" s="240"/>
      <c r="D609" s="217"/>
      <c r="E609" s="217"/>
      <c r="F609" s="219"/>
      <c r="G609" s="219"/>
      <c r="H609" s="233"/>
      <c r="I609" s="185"/>
      <c r="J609" s="185"/>
      <c r="L609" s="252"/>
      <c r="M609" s="198"/>
      <c r="N609" s="199"/>
      <c r="O609" s="200"/>
      <c r="P609" s="200"/>
    </row>
    <row r="610" spans="1:16" s="186" customFormat="1">
      <c r="A610" s="240"/>
      <c r="B610" s="240"/>
      <c r="D610" s="217"/>
      <c r="E610" s="217"/>
      <c r="F610" s="219"/>
      <c r="G610" s="219"/>
      <c r="H610" s="233"/>
      <c r="I610" s="185"/>
      <c r="J610" s="185"/>
      <c r="L610" s="252"/>
      <c r="M610" s="198"/>
      <c r="N610" s="199"/>
      <c r="O610" s="200"/>
      <c r="P610" s="200"/>
    </row>
  </sheetData>
  <mergeCells count="25">
    <mergeCell ref="A24:B24"/>
    <mergeCell ref="C24:L24"/>
    <mergeCell ref="A26:D26"/>
    <mergeCell ref="A30:D30"/>
    <mergeCell ref="B8:B10"/>
    <mergeCell ref="A8:A10"/>
    <mergeCell ref="B11:B12"/>
    <mergeCell ref="A11:A12"/>
    <mergeCell ref="B13:B14"/>
    <mergeCell ref="A13:A14"/>
    <mergeCell ref="A20:A23"/>
    <mergeCell ref="B20:B23"/>
    <mergeCell ref="B16:B19"/>
    <mergeCell ref="A16:A19"/>
    <mergeCell ref="A5:A7"/>
    <mergeCell ref="B5:B7"/>
    <mergeCell ref="L8:L10"/>
    <mergeCell ref="A1:L1"/>
    <mergeCell ref="A3:A4"/>
    <mergeCell ref="B3:B4"/>
    <mergeCell ref="C3:C4"/>
    <mergeCell ref="D3:G3"/>
    <mergeCell ref="H3:J3"/>
    <mergeCell ref="K3:K4"/>
    <mergeCell ref="L3:L4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7" fitToHeight="0" orientation="landscape" blackAndWhite="1" r:id="rId1"/>
  <headerFooter>
    <oddFooter>&amp;R&amp;P</oddFooter>
  </headerFooter>
  <rowBreaks count="2" manualBreakCount="2">
    <brk id="7" max="8" man="1"/>
    <brk id="19" max="11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P67"/>
  <sheetViews>
    <sheetView tabSelected="1" workbookViewId="0">
      <selection activeCell="H73" sqref="H73"/>
    </sheetView>
  </sheetViews>
  <sheetFormatPr defaultColWidth="9.140625" defaultRowHeight="11.25"/>
  <cols>
    <col min="1" max="1" width="2.5703125" style="196" customWidth="1"/>
    <col min="2" max="2" width="13.85546875" style="196" customWidth="1"/>
    <col min="3" max="3" width="13.28515625" style="260" customWidth="1"/>
    <col min="4" max="4" width="11.140625" style="266" customWidth="1"/>
    <col min="5" max="5" width="12.140625" style="266" customWidth="1"/>
    <col min="6" max="7" width="14.5703125" style="266" customWidth="1"/>
    <col min="8" max="8" width="10.28515625" style="266" customWidth="1"/>
    <col min="9" max="9" width="4.28515625" style="268" hidden="1" customWidth="1"/>
    <col min="10" max="10" width="2.5703125" style="268" hidden="1" customWidth="1"/>
    <col min="11" max="11" width="0.28515625" style="268" hidden="1" customWidth="1"/>
    <col min="12" max="12" width="23.85546875" style="260" customWidth="1"/>
    <col min="13" max="13" width="19.85546875" style="269" customWidth="1"/>
    <col min="14" max="14" width="0.140625" style="274" hidden="1" customWidth="1"/>
    <col min="15" max="15" width="9.140625" style="258" hidden="1" customWidth="1"/>
    <col min="16" max="16" width="10.85546875" style="259" hidden="1" customWidth="1"/>
    <col min="17" max="16384" width="9.140625" style="260"/>
  </cols>
  <sheetData>
    <row r="1" spans="1:16" s="196" customFormat="1" ht="32.25" customHeight="1">
      <c r="A1" s="432" t="s">
        <v>368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256"/>
      <c r="O1" s="194"/>
      <c r="P1" s="195"/>
    </row>
    <row r="2" spans="1:16" ht="11.25" customHeight="1">
      <c r="A2" s="111"/>
      <c r="B2" s="111"/>
      <c r="C2" s="283"/>
      <c r="D2" s="284"/>
      <c r="E2" s="284"/>
      <c r="F2" s="284"/>
      <c r="G2" s="284"/>
      <c r="H2" s="284"/>
      <c r="I2" s="285"/>
      <c r="J2" s="285"/>
      <c r="K2" s="285"/>
      <c r="M2" s="286" t="s">
        <v>381</v>
      </c>
      <c r="N2" s="257"/>
    </row>
    <row r="3" spans="1:16" ht="33.6" customHeight="1">
      <c r="A3" s="434" t="s">
        <v>0</v>
      </c>
      <c r="B3" s="434" t="s">
        <v>1</v>
      </c>
      <c r="C3" s="434" t="s">
        <v>2</v>
      </c>
      <c r="D3" s="437" t="s">
        <v>366</v>
      </c>
      <c r="E3" s="437" t="s">
        <v>334</v>
      </c>
      <c r="F3" s="437" t="s">
        <v>373</v>
      </c>
      <c r="G3" s="437" t="s">
        <v>374</v>
      </c>
      <c r="H3" s="437" t="s">
        <v>339</v>
      </c>
      <c r="I3" s="287" t="s">
        <v>342</v>
      </c>
      <c r="J3" s="287"/>
      <c r="K3" s="287"/>
      <c r="L3" s="434" t="s">
        <v>7</v>
      </c>
      <c r="M3" s="434" t="s">
        <v>382</v>
      </c>
      <c r="N3" s="257"/>
    </row>
    <row r="4" spans="1:16" ht="45.75" customHeight="1">
      <c r="A4" s="435"/>
      <c r="B4" s="435"/>
      <c r="C4" s="436"/>
      <c r="D4" s="438"/>
      <c r="E4" s="438"/>
      <c r="F4" s="439"/>
      <c r="G4" s="439"/>
      <c r="H4" s="438"/>
      <c r="I4" s="287" t="s">
        <v>349</v>
      </c>
      <c r="J4" s="287" t="s">
        <v>359</v>
      </c>
      <c r="K4" s="287" t="s">
        <v>341</v>
      </c>
      <c r="L4" s="436"/>
      <c r="M4" s="442"/>
      <c r="N4" s="256" t="s">
        <v>285</v>
      </c>
      <c r="O4" s="258" t="s">
        <v>288</v>
      </c>
    </row>
    <row r="5" spans="1:16" ht="63" hidden="1" customHeight="1">
      <c r="A5" s="313">
        <v>1</v>
      </c>
      <c r="B5" s="306" t="s">
        <v>8</v>
      </c>
      <c r="C5" s="310" t="s">
        <v>9</v>
      </c>
      <c r="D5" s="281">
        <v>210</v>
      </c>
      <c r="E5" s="281"/>
      <c r="G5" s="281"/>
      <c r="H5" s="281"/>
      <c r="I5" s="275"/>
      <c r="J5" s="311"/>
      <c r="K5" s="311"/>
      <c r="L5" s="276"/>
      <c r="M5" s="282"/>
      <c r="N5" s="262" t="s">
        <v>313</v>
      </c>
      <c r="O5" s="258" t="e">
        <f>D5-51.96+90-F3</f>
        <v>#VALUE!</v>
      </c>
      <c r="P5" s="259" t="s">
        <v>286</v>
      </c>
    </row>
    <row r="6" spans="1:16" ht="36.6" hidden="1" customHeight="1">
      <c r="A6" s="304"/>
      <c r="B6" s="307"/>
      <c r="C6" s="310" t="s">
        <v>331</v>
      </c>
      <c r="D6" s="281">
        <v>4800</v>
      </c>
      <c r="E6" s="443"/>
      <c r="F6" s="443"/>
      <c r="G6" s="343"/>
      <c r="H6" s="443"/>
      <c r="I6" s="275"/>
      <c r="J6" s="275"/>
      <c r="K6" s="311"/>
      <c r="L6" s="445"/>
      <c r="M6" s="445"/>
      <c r="N6" s="262" t="s">
        <v>329</v>
      </c>
      <c r="O6" s="258">
        <f>4800-4500+4800</f>
        <v>5100</v>
      </c>
      <c r="P6" s="259" t="s">
        <v>308</v>
      </c>
    </row>
    <row r="7" spans="1:16" ht="39" hidden="1" customHeight="1">
      <c r="A7" s="304"/>
      <c r="B7" s="307"/>
      <c r="C7" s="310" t="s">
        <v>370</v>
      </c>
      <c r="D7" s="281">
        <v>1200</v>
      </c>
      <c r="E7" s="444"/>
      <c r="F7" s="444"/>
      <c r="G7" s="344"/>
      <c r="H7" s="444"/>
      <c r="I7" s="275"/>
      <c r="J7" s="275"/>
      <c r="K7" s="311"/>
      <c r="L7" s="446"/>
      <c r="M7" s="446"/>
      <c r="N7" s="262"/>
    </row>
    <row r="8" spans="1:16" ht="51" hidden="1" customHeight="1">
      <c r="A8" s="305"/>
      <c r="B8" s="308"/>
      <c r="C8" s="329" t="s">
        <v>58</v>
      </c>
      <c r="D8" s="325">
        <v>18002</v>
      </c>
      <c r="E8" s="325"/>
      <c r="F8" s="325"/>
      <c r="G8" s="325"/>
      <c r="H8" s="325"/>
      <c r="I8" s="261"/>
      <c r="J8" s="261"/>
      <c r="K8" s="261"/>
      <c r="L8" s="328"/>
      <c r="M8" s="328"/>
      <c r="N8" s="262"/>
    </row>
    <row r="9" spans="1:16" ht="45" hidden="1" customHeight="1">
      <c r="A9" s="294">
        <v>2</v>
      </c>
      <c r="B9" s="279" t="s">
        <v>125</v>
      </c>
      <c r="C9" s="276" t="s">
        <v>16</v>
      </c>
      <c r="D9" s="281">
        <v>24.25</v>
      </c>
      <c r="E9" s="281"/>
      <c r="F9" s="281"/>
      <c r="G9" s="281"/>
      <c r="H9" s="281"/>
      <c r="I9" s="275"/>
      <c r="J9" s="288"/>
      <c r="K9" s="288"/>
      <c r="L9" s="276"/>
      <c r="M9" s="276"/>
      <c r="N9" s="263" t="s">
        <v>315</v>
      </c>
      <c r="O9" s="258">
        <f>50-12.85-7.45-18.6</f>
        <v>11.099999999999998</v>
      </c>
      <c r="P9" s="259" t="s">
        <v>287</v>
      </c>
    </row>
    <row r="10" spans="1:16" ht="36.75" hidden="1" customHeight="1">
      <c r="A10" s="294"/>
      <c r="B10" s="277"/>
      <c r="C10" s="276" t="s">
        <v>19</v>
      </c>
      <c r="D10" s="281">
        <v>9.6</v>
      </c>
      <c r="E10" s="281"/>
      <c r="F10" s="281"/>
      <c r="G10" s="281"/>
      <c r="H10" s="281"/>
      <c r="I10" s="275"/>
      <c r="J10" s="288"/>
      <c r="K10" s="288"/>
      <c r="L10" s="276"/>
      <c r="M10" s="276"/>
      <c r="N10" s="263" t="s">
        <v>316</v>
      </c>
    </row>
    <row r="11" spans="1:16" s="321" customFormat="1" ht="37.5" hidden="1" customHeight="1">
      <c r="A11" s="294"/>
      <c r="B11" s="277"/>
      <c r="C11" s="276" t="s">
        <v>369</v>
      </c>
      <c r="D11" s="281">
        <v>26.4</v>
      </c>
      <c r="E11" s="281"/>
      <c r="F11" s="281"/>
      <c r="G11" s="281"/>
      <c r="H11" s="281"/>
      <c r="I11" s="275"/>
      <c r="J11" s="288"/>
      <c r="K11" s="288"/>
      <c r="L11" s="276"/>
      <c r="M11" s="282"/>
      <c r="N11" s="318" t="s">
        <v>317</v>
      </c>
      <c r="O11" s="319"/>
      <c r="P11" s="320"/>
    </row>
    <row r="12" spans="1:16" ht="21.75" hidden="1" customHeight="1">
      <c r="A12" s="294"/>
      <c r="B12" s="277"/>
      <c r="C12" s="276" t="s">
        <v>365</v>
      </c>
      <c r="D12" s="281">
        <f>D9+D10+D11</f>
        <v>60.25</v>
      </c>
      <c r="E12" s="281"/>
      <c r="F12" s="281"/>
      <c r="G12" s="281"/>
      <c r="H12" s="281"/>
      <c r="I12" s="275"/>
      <c r="J12" s="288"/>
      <c r="K12" s="288"/>
      <c r="L12" s="276"/>
      <c r="M12" s="289"/>
      <c r="N12" s="262"/>
    </row>
    <row r="13" spans="1:16" ht="33" hidden="1" customHeight="1">
      <c r="A13" s="294"/>
      <c r="B13" s="277"/>
      <c r="C13" s="276" t="s">
        <v>331</v>
      </c>
      <c r="D13" s="281">
        <v>4800</v>
      </c>
      <c r="E13" s="281"/>
      <c r="F13" s="281"/>
      <c r="G13" s="281"/>
      <c r="H13" s="281"/>
      <c r="I13" s="275"/>
      <c r="J13" s="275"/>
      <c r="K13" s="275"/>
      <c r="L13" s="282"/>
      <c r="M13" s="282"/>
      <c r="N13" s="262" t="s">
        <v>318</v>
      </c>
    </row>
    <row r="14" spans="1:16" ht="59.25" hidden="1" customHeight="1">
      <c r="A14" s="295"/>
      <c r="B14" s="278"/>
      <c r="C14" s="324" t="s">
        <v>58</v>
      </c>
      <c r="D14" s="325">
        <v>6347</v>
      </c>
      <c r="E14" s="325"/>
      <c r="F14" s="325"/>
      <c r="G14" s="325"/>
      <c r="H14" s="325"/>
      <c r="I14" s="261"/>
      <c r="J14" s="261"/>
      <c r="K14" s="261"/>
      <c r="L14" s="328"/>
      <c r="M14" s="328"/>
      <c r="N14" s="262"/>
    </row>
    <row r="15" spans="1:16" s="321" customFormat="1" ht="45.75" hidden="1" customHeight="1">
      <c r="A15" s="313">
        <v>3</v>
      </c>
      <c r="B15" s="280" t="s">
        <v>126</v>
      </c>
      <c r="C15" s="276" t="s">
        <v>16</v>
      </c>
      <c r="D15" s="281">
        <v>16.8</v>
      </c>
      <c r="E15" s="281"/>
      <c r="F15" s="281"/>
      <c r="G15" s="281"/>
      <c r="H15" s="281"/>
      <c r="I15" s="275"/>
      <c r="J15" s="288"/>
      <c r="K15" s="288"/>
      <c r="L15" s="276"/>
      <c r="M15" s="276"/>
      <c r="N15" s="322"/>
      <c r="O15" s="319">
        <f>13.65-12.53</f>
        <v>1.120000000000001</v>
      </c>
      <c r="P15" s="320" t="s">
        <v>291</v>
      </c>
    </row>
    <row r="16" spans="1:16" ht="33.75" hidden="1" customHeight="1">
      <c r="A16" s="294"/>
      <c r="B16" s="277"/>
      <c r="C16" s="276" t="s">
        <v>12</v>
      </c>
      <c r="D16" s="281">
        <v>2000</v>
      </c>
      <c r="E16" s="281"/>
      <c r="F16" s="281"/>
      <c r="G16" s="281"/>
      <c r="H16" s="281"/>
      <c r="I16" s="275"/>
      <c r="J16" s="288"/>
      <c r="K16" s="288"/>
      <c r="L16" s="276"/>
      <c r="N16" s="257"/>
      <c r="O16" s="258">
        <f>2000-1280</f>
        <v>720</v>
      </c>
      <c r="P16" s="264" t="s">
        <v>306</v>
      </c>
    </row>
    <row r="17" spans="1:16" ht="46.5" hidden="1" customHeight="1">
      <c r="A17" s="295"/>
      <c r="B17" s="278"/>
      <c r="C17" s="324" t="s">
        <v>58</v>
      </c>
      <c r="D17" s="325">
        <v>4777</v>
      </c>
      <c r="E17" s="325"/>
      <c r="F17" s="325"/>
      <c r="G17" s="325"/>
      <c r="H17" s="325"/>
      <c r="I17" s="261"/>
      <c r="J17" s="334"/>
      <c r="K17" s="326"/>
      <c r="L17" s="328"/>
      <c r="M17" s="328"/>
      <c r="N17" s="257"/>
      <c r="P17" s="264"/>
    </row>
    <row r="18" spans="1:16" ht="43.5" hidden="1" customHeight="1">
      <c r="A18" s="313">
        <v>4</v>
      </c>
      <c r="B18" s="280" t="s">
        <v>29</v>
      </c>
      <c r="C18" s="276" t="s">
        <v>30</v>
      </c>
      <c r="D18" s="281">
        <v>14.4</v>
      </c>
      <c r="E18" s="281"/>
      <c r="F18" s="281"/>
      <c r="G18" s="281"/>
      <c r="H18" s="281"/>
      <c r="I18" s="275"/>
      <c r="J18" s="275"/>
      <c r="K18" s="275"/>
      <c r="L18" s="276"/>
      <c r="M18" s="282"/>
      <c r="N18" s="257"/>
      <c r="O18" s="258">
        <f>8-4.58</f>
        <v>3.42</v>
      </c>
      <c r="P18" s="259" t="s">
        <v>290</v>
      </c>
    </row>
    <row r="19" spans="1:16" ht="39.75" hidden="1" customHeight="1">
      <c r="A19" s="294"/>
      <c r="B19" s="277"/>
      <c r="C19" s="276" t="s">
        <v>33</v>
      </c>
      <c r="D19" s="281">
        <v>400</v>
      </c>
      <c r="E19" s="281"/>
      <c r="F19" s="281"/>
      <c r="G19" s="281"/>
      <c r="H19" s="281"/>
      <c r="I19" s="275"/>
      <c r="J19" s="275"/>
      <c r="K19" s="275"/>
      <c r="L19" s="276"/>
      <c r="M19" s="282"/>
      <c r="N19" s="257"/>
    </row>
    <row r="20" spans="1:16" ht="24" hidden="1" customHeight="1">
      <c r="A20" s="295"/>
      <c r="B20" s="278"/>
      <c r="C20" s="324" t="s">
        <v>58</v>
      </c>
      <c r="D20" s="325">
        <v>4120</v>
      </c>
      <c r="E20" s="325"/>
      <c r="F20" s="325"/>
      <c r="G20" s="325"/>
      <c r="H20" s="325"/>
      <c r="I20" s="261"/>
      <c r="J20" s="261"/>
      <c r="K20" s="261"/>
      <c r="L20" s="324"/>
      <c r="M20" s="328"/>
      <c r="N20" s="257"/>
    </row>
    <row r="21" spans="1:16" s="321" customFormat="1" ht="38.25" hidden="1" customHeight="1">
      <c r="A21" s="313">
        <v>5</v>
      </c>
      <c r="B21" s="280" t="s">
        <v>128</v>
      </c>
      <c r="C21" s="276" t="s">
        <v>30</v>
      </c>
      <c r="D21" s="281">
        <v>3.6</v>
      </c>
      <c r="E21" s="281"/>
      <c r="F21" s="281"/>
      <c r="G21" s="281"/>
      <c r="H21" s="281"/>
      <c r="I21" s="275"/>
      <c r="J21" s="275"/>
      <c r="K21" s="275"/>
      <c r="L21" s="276"/>
      <c r="M21" s="282"/>
      <c r="N21" s="318" t="s">
        <v>319</v>
      </c>
      <c r="O21" s="319">
        <f>3.16-1.33</f>
        <v>1.83</v>
      </c>
      <c r="P21" s="320" t="s">
        <v>293</v>
      </c>
    </row>
    <row r="22" spans="1:16" ht="15" hidden="1" customHeight="1">
      <c r="A22" s="294"/>
      <c r="B22" s="277"/>
      <c r="C22" s="276" t="s">
        <v>12</v>
      </c>
      <c r="D22" s="281">
        <v>250</v>
      </c>
      <c r="E22" s="281"/>
      <c r="F22" s="281"/>
      <c r="G22" s="281"/>
      <c r="H22" s="281"/>
      <c r="I22" s="275"/>
      <c r="J22" s="275"/>
      <c r="K22" s="275"/>
      <c r="L22" s="276"/>
      <c r="M22" s="282"/>
      <c r="N22" s="257" t="s">
        <v>320</v>
      </c>
    </row>
    <row r="23" spans="1:16" ht="33.75" hidden="1" customHeight="1">
      <c r="A23" s="295"/>
      <c r="B23" s="278"/>
      <c r="C23" s="324" t="s">
        <v>58</v>
      </c>
      <c r="D23" s="325">
        <v>2205</v>
      </c>
      <c r="E23" s="325"/>
      <c r="F23" s="325"/>
      <c r="G23" s="325"/>
      <c r="H23" s="325"/>
      <c r="I23" s="261"/>
      <c r="J23" s="261"/>
      <c r="K23" s="261"/>
      <c r="L23" s="324"/>
      <c r="M23" s="328"/>
      <c r="N23" s="257"/>
    </row>
    <row r="24" spans="1:16" ht="0.75" hidden="1" customHeight="1">
      <c r="A24" s="275"/>
      <c r="B24" s="275"/>
      <c r="C24" s="275"/>
      <c r="D24" s="275"/>
      <c r="E24" s="275"/>
      <c r="F24" s="275"/>
      <c r="G24" s="275"/>
      <c r="H24" s="275"/>
      <c r="I24" s="275"/>
      <c r="J24" s="275"/>
      <c r="K24" s="275"/>
      <c r="L24" s="275"/>
      <c r="M24" s="282"/>
      <c r="N24" s="257"/>
    </row>
    <row r="25" spans="1:16" ht="11.45" hidden="1" customHeight="1">
      <c r="A25" s="313">
        <v>6</v>
      </c>
      <c r="B25" s="280" t="s">
        <v>144</v>
      </c>
      <c r="C25" s="276" t="s">
        <v>23</v>
      </c>
      <c r="D25" s="281">
        <v>7.2</v>
      </c>
      <c r="E25" s="281"/>
      <c r="F25" s="281"/>
      <c r="G25" s="281"/>
      <c r="H25" s="281"/>
      <c r="I25" s="275"/>
      <c r="J25" s="275"/>
      <c r="K25" s="275"/>
      <c r="L25" s="276"/>
      <c r="M25" s="282"/>
      <c r="N25" s="257"/>
    </row>
    <row r="26" spans="1:16" s="321" customFormat="1" ht="33" hidden="1" customHeight="1">
      <c r="A26" s="294"/>
      <c r="B26" s="277"/>
      <c r="C26" s="276" t="s">
        <v>68</v>
      </c>
      <c r="D26" s="281">
        <v>13.4</v>
      </c>
      <c r="E26" s="281"/>
      <c r="F26" s="281"/>
      <c r="G26" s="281"/>
      <c r="H26" s="281"/>
      <c r="I26" s="275"/>
      <c r="J26" s="275"/>
      <c r="K26" s="275"/>
      <c r="L26" s="276"/>
      <c r="M26" s="282"/>
      <c r="N26" s="322" t="s">
        <v>321</v>
      </c>
      <c r="O26" s="319"/>
      <c r="P26" s="320"/>
    </row>
    <row r="27" spans="1:16" ht="11.45" hidden="1" customHeight="1">
      <c r="A27" s="294"/>
      <c r="B27" s="277"/>
      <c r="C27" s="276" t="s">
        <v>71</v>
      </c>
      <c r="D27" s="281">
        <v>7.2</v>
      </c>
      <c r="E27" s="281"/>
      <c r="F27" s="281"/>
      <c r="G27" s="281"/>
      <c r="H27" s="281"/>
      <c r="I27" s="275"/>
      <c r="J27" s="275"/>
      <c r="K27" s="275"/>
      <c r="L27" s="276"/>
      <c r="M27" s="282"/>
      <c r="N27" s="257"/>
    </row>
    <row r="28" spans="1:16" ht="11.45" hidden="1" customHeight="1">
      <c r="A28" s="294"/>
      <c r="B28" s="277"/>
      <c r="C28" s="276" t="s">
        <v>76</v>
      </c>
      <c r="D28" s="281">
        <v>500</v>
      </c>
      <c r="E28" s="281"/>
      <c r="F28" s="281"/>
      <c r="G28" s="281"/>
      <c r="H28" s="281"/>
      <c r="I28" s="275"/>
      <c r="J28" s="275"/>
      <c r="K28" s="275"/>
      <c r="L28" s="276"/>
      <c r="M28" s="282"/>
      <c r="N28" s="257"/>
    </row>
    <row r="29" spans="1:16" ht="11.45" hidden="1" customHeight="1">
      <c r="A29" s="294"/>
      <c r="B29" s="277"/>
      <c r="C29" s="276" t="s">
        <v>78</v>
      </c>
      <c r="D29" s="281">
        <v>500</v>
      </c>
      <c r="E29" s="281"/>
      <c r="F29" s="281"/>
      <c r="G29" s="281"/>
      <c r="H29" s="281"/>
      <c r="I29" s="275"/>
      <c r="J29" s="275"/>
      <c r="K29" s="275"/>
      <c r="L29" s="276"/>
      <c r="M29" s="282"/>
      <c r="N29" s="257"/>
    </row>
    <row r="30" spans="1:16" ht="22.9" hidden="1" customHeight="1">
      <c r="A30" s="295"/>
      <c r="B30" s="278"/>
      <c r="C30" s="324" t="s">
        <v>58</v>
      </c>
      <c r="D30" s="325">
        <v>6300</v>
      </c>
      <c r="E30" s="325"/>
      <c r="F30" s="325"/>
      <c r="G30" s="325"/>
      <c r="H30" s="325"/>
      <c r="I30" s="261"/>
      <c r="J30" s="261"/>
      <c r="K30" s="261"/>
      <c r="L30" s="324"/>
      <c r="M30" s="328"/>
      <c r="N30" s="257"/>
    </row>
    <row r="31" spans="1:16" ht="20.45" hidden="1" customHeight="1">
      <c r="A31" s="313">
        <v>7</v>
      </c>
      <c r="B31" s="290" t="s">
        <v>79</v>
      </c>
      <c r="C31" s="276" t="s">
        <v>80</v>
      </c>
      <c r="D31" s="281">
        <v>0.38</v>
      </c>
      <c r="E31" s="281"/>
      <c r="F31" s="281"/>
      <c r="G31" s="281"/>
      <c r="H31" s="281"/>
      <c r="I31" s="275"/>
      <c r="J31" s="275"/>
      <c r="K31" s="275"/>
      <c r="L31" s="282"/>
      <c r="M31" s="282"/>
      <c r="N31" s="257"/>
    </row>
    <row r="32" spans="1:16" ht="21" hidden="1" customHeight="1">
      <c r="A32" s="295"/>
      <c r="B32" s="290" t="s">
        <v>153</v>
      </c>
      <c r="C32" s="324" t="s">
        <v>58</v>
      </c>
      <c r="D32" s="325">
        <v>1875</v>
      </c>
      <c r="E32" s="325"/>
      <c r="F32" s="325"/>
      <c r="G32" s="325"/>
      <c r="H32" s="325"/>
      <c r="I32" s="261"/>
      <c r="J32" s="261"/>
      <c r="K32" s="261"/>
      <c r="L32" s="324"/>
      <c r="M32" s="328"/>
      <c r="N32" s="257"/>
    </row>
    <row r="33" spans="1:16" s="316" customFormat="1" ht="50.25" hidden="1" customHeight="1">
      <c r="A33" s="313">
        <v>8</v>
      </c>
      <c r="B33" s="280" t="s">
        <v>367</v>
      </c>
      <c r="C33" s="276" t="s">
        <v>16</v>
      </c>
      <c r="D33" s="281">
        <v>8.6</v>
      </c>
      <c r="E33" s="281"/>
      <c r="F33" s="281"/>
      <c r="G33" s="281"/>
      <c r="H33" s="281"/>
      <c r="I33" s="275"/>
      <c r="J33" s="275"/>
      <c r="K33" s="275"/>
      <c r="L33" s="276"/>
      <c r="M33" s="282"/>
      <c r="N33" s="317"/>
      <c r="O33" s="314"/>
      <c r="P33" s="315"/>
    </row>
    <row r="34" spans="1:16" ht="11.45" hidden="1" customHeight="1">
      <c r="A34" s="294"/>
      <c r="B34" s="277"/>
      <c r="C34" s="276" t="s">
        <v>76</v>
      </c>
      <c r="D34" s="281">
        <v>600</v>
      </c>
      <c r="E34" s="281"/>
      <c r="F34" s="281"/>
      <c r="G34" s="281"/>
      <c r="H34" s="281"/>
      <c r="I34" s="275"/>
      <c r="J34" s="275"/>
      <c r="K34" s="275"/>
      <c r="L34" s="276"/>
      <c r="M34" s="282"/>
      <c r="N34" s="257"/>
    </row>
    <row r="35" spans="1:16" ht="11.45" hidden="1" customHeight="1">
      <c r="A35" s="294"/>
      <c r="B35" s="277"/>
      <c r="C35" s="276" t="s">
        <v>78</v>
      </c>
      <c r="D35" s="281">
        <v>200</v>
      </c>
      <c r="E35" s="281"/>
      <c r="F35" s="281"/>
      <c r="G35" s="281"/>
      <c r="H35" s="281"/>
      <c r="I35" s="275"/>
      <c r="J35" s="275"/>
      <c r="K35" s="275"/>
      <c r="L35" s="276"/>
      <c r="M35" s="282"/>
      <c r="N35" s="257"/>
    </row>
    <row r="36" spans="1:16" ht="22.15" hidden="1" customHeight="1">
      <c r="A36" s="294"/>
      <c r="B36" s="277"/>
      <c r="C36" s="324" t="s">
        <v>58</v>
      </c>
      <c r="D36" s="325">
        <v>1900</v>
      </c>
      <c r="E36" s="325"/>
      <c r="F36" s="325"/>
      <c r="G36" s="325"/>
      <c r="H36" s="325"/>
      <c r="I36" s="261"/>
      <c r="J36" s="261"/>
      <c r="K36" s="261"/>
      <c r="L36" s="324"/>
      <c r="M36" s="328"/>
      <c r="N36" s="257"/>
    </row>
    <row r="37" spans="1:16" s="316" customFormat="1" ht="36.75" hidden="1" customHeight="1">
      <c r="A37" s="313">
        <v>9</v>
      </c>
      <c r="B37" s="291" t="s">
        <v>92</v>
      </c>
      <c r="C37" s="312" t="s">
        <v>16</v>
      </c>
      <c r="D37" s="281">
        <v>3.6</v>
      </c>
      <c r="E37" s="281"/>
      <c r="F37" s="281"/>
      <c r="G37" s="281"/>
      <c r="H37" s="281"/>
      <c r="I37" s="275"/>
      <c r="J37" s="275"/>
      <c r="K37" s="275"/>
      <c r="L37" s="276"/>
      <c r="M37" s="282"/>
      <c r="N37" s="317"/>
      <c r="O37" s="314"/>
      <c r="P37" s="315"/>
    </row>
    <row r="38" spans="1:16" ht="15.6" hidden="1" customHeight="1">
      <c r="A38" s="294"/>
      <c r="B38" s="292"/>
      <c r="C38" s="312" t="s">
        <v>76</v>
      </c>
      <c r="D38" s="281">
        <v>200</v>
      </c>
      <c r="E38" s="281"/>
      <c r="F38" s="281"/>
      <c r="G38" s="281"/>
      <c r="H38" s="281"/>
      <c r="I38" s="275"/>
      <c r="J38" s="275"/>
      <c r="K38" s="275"/>
      <c r="L38" s="276"/>
      <c r="M38" s="282"/>
      <c r="N38" s="257"/>
    </row>
    <row r="39" spans="1:16" ht="26.25" hidden="1" customHeight="1">
      <c r="A39" s="295"/>
      <c r="B39" s="293" t="s">
        <v>97</v>
      </c>
      <c r="C39" s="329" t="s">
        <v>58</v>
      </c>
      <c r="D39" s="325">
        <v>3186</v>
      </c>
      <c r="E39" s="325"/>
      <c r="F39" s="325"/>
      <c r="G39" s="325"/>
      <c r="H39" s="325"/>
      <c r="I39" s="326"/>
      <c r="J39" s="326"/>
      <c r="K39" s="326"/>
      <c r="L39" s="324"/>
      <c r="M39" s="328"/>
      <c r="N39" s="257"/>
    </row>
    <row r="40" spans="1:16" s="321" customFormat="1" ht="37.5" hidden="1" customHeight="1">
      <c r="A40" s="294">
        <v>10</v>
      </c>
      <c r="B40" s="279" t="s">
        <v>338</v>
      </c>
      <c r="C40" s="276" t="s">
        <v>16</v>
      </c>
      <c r="D40" s="281">
        <v>6.4</v>
      </c>
      <c r="E40" s="281"/>
      <c r="F40" s="281"/>
      <c r="G40" s="281"/>
      <c r="H40" s="281"/>
      <c r="I40" s="288"/>
      <c r="J40" s="288"/>
      <c r="K40" s="288"/>
      <c r="L40" s="276"/>
      <c r="M40" s="282"/>
      <c r="N40" s="323"/>
      <c r="O40" s="319">
        <f>5.84-5.58</f>
        <v>0.25999999999999979</v>
      </c>
      <c r="P40" s="320" t="s">
        <v>297</v>
      </c>
    </row>
    <row r="41" spans="1:16" ht="14.45" hidden="1" customHeight="1">
      <c r="A41" s="294"/>
      <c r="B41" s="277"/>
      <c r="C41" s="276" t="s">
        <v>23</v>
      </c>
      <c r="D41" s="281">
        <v>6</v>
      </c>
      <c r="E41" s="281"/>
      <c r="F41" s="281"/>
      <c r="G41" s="281"/>
      <c r="H41" s="281"/>
      <c r="I41" s="275"/>
      <c r="J41" s="275"/>
      <c r="K41" s="275"/>
      <c r="L41" s="276"/>
      <c r="M41" s="289"/>
      <c r="N41" s="257"/>
    </row>
    <row r="42" spans="1:16" ht="14.45" hidden="1" customHeight="1">
      <c r="A42" s="294"/>
      <c r="B42" s="277"/>
      <c r="C42" s="276" t="s">
        <v>12</v>
      </c>
      <c r="D42" s="281">
        <v>600</v>
      </c>
      <c r="E42" s="281"/>
      <c r="F42" s="281"/>
      <c r="G42" s="281"/>
      <c r="H42" s="281"/>
      <c r="I42" s="275"/>
      <c r="J42" s="275"/>
      <c r="K42" s="275"/>
      <c r="L42" s="276"/>
      <c r="M42" s="289"/>
      <c r="N42" s="257"/>
    </row>
    <row r="43" spans="1:16" ht="24.75" hidden="1" customHeight="1">
      <c r="A43" s="295"/>
      <c r="B43" s="278"/>
      <c r="C43" s="324" t="s">
        <v>58</v>
      </c>
      <c r="D43" s="325">
        <v>2000</v>
      </c>
      <c r="E43" s="325"/>
      <c r="F43" s="325"/>
      <c r="G43" s="325"/>
      <c r="H43" s="325"/>
      <c r="I43" s="332"/>
      <c r="J43" s="332"/>
      <c r="K43" s="332"/>
      <c r="L43" s="324"/>
      <c r="M43" s="333"/>
      <c r="N43" s="257"/>
    </row>
    <row r="44" spans="1:16" s="321" customFormat="1" ht="33.75" hidden="1" customHeight="1">
      <c r="A44" s="313">
        <v>11</v>
      </c>
      <c r="B44" s="280" t="s">
        <v>147</v>
      </c>
      <c r="C44" s="276" t="s">
        <v>372</v>
      </c>
      <c r="D44" s="281">
        <f>9.6+5.15</f>
        <v>14.75</v>
      </c>
      <c r="E44" s="281"/>
      <c r="F44" s="281"/>
      <c r="G44" s="281"/>
      <c r="H44" s="281"/>
      <c r="I44" s="275"/>
      <c r="J44" s="275"/>
      <c r="K44" s="275"/>
      <c r="L44" s="276"/>
      <c r="M44" s="282"/>
      <c r="N44" s="322"/>
      <c r="O44" s="319">
        <f>12-9.98</f>
        <v>2.0199999999999996</v>
      </c>
      <c r="P44" s="320" t="s">
        <v>299</v>
      </c>
    </row>
    <row r="45" spans="1:16" s="321" customFormat="1" ht="78.75" hidden="1" customHeight="1">
      <c r="A45" s="294"/>
      <c r="B45" s="277"/>
      <c r="C45" s="276" t="s">
        <v>111</v>
      </c>
      <c r="D45" s="281">
        <v>800</v>
      </c>
      <c r="E45" s="281"/>
      <c r="F45" s="281"/>
      <c r="G45" s="281"/>
      <c r="H45" s="281"/>
      <c r="I45" s="275"/>
      <c r="J45" s="275"/>
      <c r="K45" s="275"/>
      <c r="L45" s="276"/>
      <c r="M45" s="282"/>
      <c r="N45" s="322"/>
      <c r="O45" s="319"/>
      <c r="P45" s="320"/>
    </row>
    <row r="46" spans="1:16" ht="22.9" hidden="1" customHeight="1">
      <c r="A46" s="294"/>
      <c r="B46" s="277"/>
      <c r="C46" s="324" t="s">
        <v>58</v>
      </c>
      <c r="D46" s="325">
        <v>1500</v>
      </c>
      <c r="E46" s="325"/>
      <c r="F46" s="325"/>
      <c r="G46" s="325"/>
      <c r="H46" s="325"/>
      <c r="I46" s="261"/>
      <c r="J46" s="261"/>
      <c r="K46" s="261"/>
      <c r="L46" s="324"/>
      <c r="M46" s="328"/>
      <c r="N46" s="257"/>
    </row>
    <row r="47" spans="1:16" s="321" customFormat="1" ht="19.899999999999999" hidden="1" customHeight="1">
      <c r="A47" s="313"/>
      <c r="B47" s="309"/>
      <c r="C47" s="312" t="s">
        <v>16</v>
      </c>
      <c r="D47" s="281">
        <v>6.4</v>
      </c>
      <c r="E47" s="443"/>
      <c r="F47" s="443"/>
      <c r="G47" s="343"/>
      <c r="H47" s="443"/>
      <c r="I47" s="275"/>
      <c r="J47" s="275"/>
      <c r="K47" s="275"/>
      <c r="L47" s="445"/>
      <c r="M47" s="445"/>
      <c r="N47" s="322"/>
      <c r="O47" s="319"/>
      <c r="P47" s="320"/>
    </row>
    <row r="48" spans="1:16" s="321" customFormat="1" ht="26.25" hidden="1" customHeight="1">
      <c r="A48" s="294">
        <v>12</v>
      </c>
      <c r="B48" s="279" t="s">
        <v>148</v>
      </c>
      <c r="C48" s="312" t="s">
        <v>19</v>
      </c>
      <c r="D48" s="281">
        <v>14.04</v>
      </c>
      <c r="E48" s="444"/>
      <c r="F48" s="444"/>
      <c r="G48" s="344"/>
      <c r="H48" s="444"/>
      <c r="I48" s="288"/>
      <c r="J48" s="288"/>
      <c r="K48" s="288"/>
      <c r="L48" s="446"/>
      <c r="M48" s="446"/>
      <c r="N48" s="322"/>
      <c r="O48" s="319">
        <f>(2*11)+13.75-10.11</f>
        <v>25.64</v>
      </c>
      <c r="P48" s="320" t="s">
        <v>301</v>
      </c>
    </row>
    <row r="49" spans="1:16" s="321" customFormat="1" ht="42.75" hidden="1" customHeight="1">
      <c r="A49" s="294"/>
      <c r="B49" s="277"/>
      <c r="C49" s="312" t="s">
        <v>214</v>
      </c>
      <c r="D49" s="281">
        <v>1200</v>
      </c>
      <c r="E49" s="281"/>
      <c r="F49" s="281"/>
      <c r="G49" s="281"/>
      <c r="H49" s="281"/>
      <c r="I49" s="275"/>
      <c r="J49" s="275"/>
      <c r="K49" s="275"/>
      <c r="L49" s="276"/>
      <c r="M49" s="282"/>
      <c r="N49" s="322"/>
      <c r="O49" s="319">
        <f>400+1000-1000</f>
        <v>400</v>
      </c>
      <c r="P49" s="320" t="s">
        <v>310</v>
      </c>
    </row>
    <row r="50" spans="1:16" ht="21.75" hidden="1" customHeight="1">
      <c r="A50" s="295"/>
      <c r="B50" s="278"/>
      <c r="C50" s="312" t="s">
        <v>118</v>
      </c>
      <c r="D50" s="281">
        <v>700</v>
      </c>
      <c r="E50" s="281"/>
      <c r="F50" s="281"/>
      <c r="G50" s="281"/>
      <c r="H50" s="281"/>
      <c r="I50" s="275"/>
      <c r="J50" s="275"/>
      <c r="K50" s="275"/>
      <c r="L50" s="276"/>
      <c r="M50" s="289"/>
      <c r="N50" s="257"/>
    </row>
    <row r="51" spans="1:16" ht="40.5" hidden="1" customHeight="1">
      <c r="A51" s="294">
        <v>13</v>
      </c>
      <c r="B51" s="291" t="s">
        <v>149</v>
      </c>
      <c r="C51" s="312" t="s">
        <v>16</v>
      </c>
      <c r="D51" s="281">
        <v>1.7</v>
      </c>
      <c r="E51" s="281"/>
      <c r="F51" s="281"/>
      <c r="G51" s="281"/>
      <c r="H51" s="281"/>
      <c r="I51" s="275"/>
      <c r="J51" s="275"/>
      <c r="K51" s="275"/>
      <c r="L51" s="276"/>
      <c r="M51" s="282"/>
      <c r="N51" s="257"/>
    </row>
    <row r="52" spans="1:16" ht="15" hidden="1" customHeight="1">
      <c r="A52" s="297"/>
      <c r="B52" s="296"/>
      <c r="C52" s="312" t="s">
        <v>12</v>
      </c>
      <c r="D52" s="281">
        <v>250</v>
      </c>
      <c r="E52" s="281"/>
      <c r="F52" s="281"/>
      <c r="G52" s="281"/>
      <c r="H52" s="281"/>
      <c r="I52" s="275"/>
      <c r="J52" s="275"/>
      <c r="K52" s="275"/>
      <c r="L52" s="276"/>
      <c r="M52" s="282"/>
      <c r="N52" s="257"/>
    </row>
    <row r="53" spans="1:16" ht="45.75" hidden="1" customHeight="1">
      <c r="A53" s="295">
        <v>14</v>
      </c>
      <c r="B53" s="298" t="s">
        <v>150</v>
      </c>
      <c r="C53" s="324" t="s">
        <v>58</v>
      </c>
      <c r="D53" s="325">
        <v>1200</v>
      </c>
      <c r="E53" s="325"/>
      <c r="F53" s="325"/>
      <c r="G53" s="325"/>
      <c r="H53" s="325"/>
      <c r="I53" s="261"/>
      <c r="J53" s="261"/>
      <c r="K53" s="261"/>
      <c r="L53" s="324"/>
      <c r="M53" s="328"/>
      <c r="N53" s="257"/>
    </row>
    <row r="54" spans="1:16" ht="21.75" hidden="1" customHeight="1">
      <c r="A54" s="275">
        <v>15</v>
      </c>
      <c r="B54" s="280" t="s">
        <v>123</v>
      </c>
      <c r="C54" s="324" t="s">
        <v>58</v>
      </c>
      <c r="D54" s="325">
        <v>280</v>
      </c>
      <c r="E54" s="325"/>
      <c r="F54" s="325"/>
      <c r="G54" s="325"/>
      <c r="H54" s="325"/>
      <c r="I54" s="261"/>
      <c r="J54" s="261"/>
      <c r="K54" s="261"/>
      <c r="L54" s="324"/>
      <c r="M54" s="328"/>
      <c r="N54" s="257"/>
    </row>
    <row r="55" spans="1:16" ht="15.75" hidden="1" customHeight="1">
      <c r="A55" s="301">
        <v>16</v>
      </c>
      <c r="B55" s="280" t="s">
        <v>170</v>
      </c>
      <c r="C55" s="329" t="s">
        <v>174</v>
      </c>
      <c r="D55" s="325">
        <v>301.82</v>
      </c>
      <c r="E55" s="325"/>
      <c r="F55" s="325"/>
      <c r="G55" s="325"/>
      <c r="H55" s="330"/>
      <c r="I55" s="261"/>
      <c r="J55" s="261"/>
      <c r="K55" s="261"/>
      <c r="L55" s="324"/>
      <c r="M55" s="328"/>
      <c r="N55" s="257"/>
    </row>
    <row r="56" spans="1:16" ht="34.5" hidden="1" customHeight="1">
      <c r="A56" s="302"/>
      <c r="B56" s="299"/>
      <c r="C56" s="329" t="s">
        <v>76</v>
      </c>
      <c r="D56" s="325" t="s">
        <v>371</v>
      </c>
      <c r="E56" s="325"/>
      <c r="F56" s="325"/>
      <c r="G56" s="325"/>
      <c r="H56" s="330"/>
      <c r="I56" s="261"/>
      <c r="J56" s="331"/>
      <c r="K56" s="261"/>
      <c r="L56" s="324"/>
      <c r="M56" s="328"/>
      <c r="N56" s="257"/>
      <c r="O56" s="261"/>
    </row>
    <row r="57" spans="1:16" ht="33" hidden="1" customHeight="1">
      <c r="A57" s="302"/>
      <c r="B57" s="299"/>
      <c r="C57" s="329" t="s">
        <v>78</v>
      </c>
      <c r="D57" s="325">
        <v>14000</v>
      </c>
      <c r="E57" s="325"/>
      <c r="F57" s="325"/>
      <c r="G57" s="325"/>
      <c r="H57" s="330"/>
      <c r="I57" s="261"/>
      <c r="J57" s="261"/>
      <c r="K57" s="261"/>
      <c r="L57" s="324"/>
      <c r="M57" s="328"/>
      <c r="N57" s="265"/>
    </row>
    <row r="58" spans="1:16" ht="60.75" hidden="1" customHeight="1">
      <c r="A58" s="303"/>
      <c r="B58" s="300"/>
      <c r="C58" s="329" t="s">
        <v>58</v>
      </c>
      <c r="D58" s="325">
        <v>24920</v>
      </c>
      <c r="E58" s="325"/>
      <c r="F58" s="325"/>
      <c r="G58" s="325"/>
      <c r="H58" s="325"/>
      <c r="I58" s="261"/>
      <c r="J58" s="261"/>
      <c r="K58" s="261"/>
      <c r="L58" s="327"/>
      <c r="M58" s="328"/>
      <c r="N58" s="265"/>
    </row>
    <row r="59" spans="1:16" ht="79.5" customHeight="1">
      <c r="A59" s="313">
        <v>1</v>
      </c>
      <c r="B59" s="434" t="s">
        <v>163</v>
      </c>
      <c r="C59" s="276" t="s">
        <v>16</v>
      </c>
      <c r="D59" s="325">
        <v>120.51</v>
      </c>
      <c r="E59" s="281">
        <f>29.7+29.5+12.18+12.9+14.2+13.05</f>
        <v>111.53</v>
      </c>
      <c r="F59" s="281">
        <v>21.3</v>
      </c>
      <c r="G59" s="281">
        <v>60.92</v>
      </c>
      <c r="H59" s="281">
        <f>E59-F59-G59</f>
        <v>29.310000000000002</v>
      </c>
      <c r="I59" s="275"/>
      <c r="J59" s="275"/>
      <c r="K59" s="275"/>
      <c r="L59" s="276" t="s">
        <v>375</v>
      </c>
      <c r="M59" s="275" t="s">
        <v>378</v>
      </c>
      <c r="N59" s="265"/>
    </row>
    <row r="60" spans="1:16" ht="77.25" customHeight="1">
      <c r="A60" s="304"/>
      <c r="B60" s="440"/>
      <c r="C60" s="276" t="s">
        <v>76</v>
      </c>
      <c r="D60" s="326">
        <v>16000</v>
      </c>
      <c r="E60" s="341">
        <v>8000</v>
      </c>
      <c r="F60" s="341">
        <v>1819</v>
      </c>
      <c r="G60" s="341">
        <v>4300</v>
      </c>
      <c r="H60" s="341">
        <f>E60-F60-G60</f>
        <v>1881</v>
      </c>
      <c r="I60" s="275"/>
      <c r="J60" s="275"/>
      <c r="K60" s="275"/>
      <c r="L60" s="276" t="s">
        <v>376</v>
      </c>
      <c r="M60" s="275" t="s">
        <v>378</v>
      </c>
      <c r="N60" s="257"/>
    </row>
    <row r="61" spans="1:16" ht="24.75" customHeight="1">
      <c r="A61" s="304"/>
      <c r="B61" s="440"/>
      <c r="C61" s="276" t="s">
        <v>78</v>
      </c>
      <c r="D61" s="281">
        <v>14000</v>
      </c>
      <c r="E61" s="335" t="s">
        <v>379</v>
      </c>
      <c r="F61" s="342">
        <v>1814</v>
      </c>
      <c r="G61" s="335" t="s">
        <v>379</v>
      </c>
      <c r="H61" s="335" t="s">
        <v>379</v>
      </c>
      <c r="I61" s="275"/>
      <c r="J61" s="275"/>
      <c r="K61" s="275"/>
      <c r="L61" s="276" t="s">
        <v>377</v>
      </c>
      <c r="M61" s="275" t="s">
        <v>378</v>
      </c>
      <c r="N61" s="257"/>
    </row>
    <row r="62" spans="1:16" ht="48" customHeight="1">
      <c r="A62" s="305"/>
      <c r="B62" s="441"/>
      <c r="C62" s="324" t="s">
        <v>58</v>
      </c>
      <c r="D62" s="326">
        <v>14900</v>
      </c>
      <c r="E62" s="335" t="s">
        <v>379</v>
      </c>
      <c r="F62" s="335" t="s">
        <v>379</v>
      </c>
      <c r="G62" s="335" t="s">
        <v>379</v>
      </c>
      <c r="H62" s="335" t="s">
        <v>379</v>
      </c>
      <c r="I62" s="261"/>
      <c r="J62" s="261"/>
      <c r="K62" s="326"/>
      <c r="L62" s="327"/>
      <c r="M62" s="275" t="s">
        <v>378</v>
      </c>
      <c r="N62" s="257"/>
    </row>
    <row r="63" spans="1:16" ht="30" hidden="1" customHeight="1">
      <c r="A63" s="313">
        <v>18</v>
      </c>
      <c r="B63" s="280" t="s">
        <v>169</v>
      </c>
      <c r="C63" s="276" t="s">
        <v>16</v>
      </c>
      <c r="D63" s="281">
        <v>55.6</v>
      </c>
      <c r="E63" s="281"/>
      <c r="F63" s="281"/>
      <c r="G63" s="281"/>
      <c r="H63" s="281"/>
      <c r="I63" s="275"/>
      <c r="J63" s="288"/>
      <c r="K63" s="288"/>
      <c r="L63" s="276"/>
      <c r="M63" s="282"/>
      <c r="N63" s="257"/>
    </row>
    <row r="64" spans="1:16" ht="39" hidden="1" customHeight="1">
      <c r="A64" s="294"/>
      <c r="B64" s="279"/>
      <c r="C64" s="276" t="s">
        <v>76</v>
      </c>
      <c r="D64" s="281">
        <v>3200</v>
      </c>
      <c r="E64" s="281"/>
      <c r="F64" s="281"/>
      <c r="G64" s="281"/>
      <c r="H64" s="281"/>
      <c r="I64" s="275"/>
      <c r="J64" s="275"/>
      <c r="K64" s="275"/>
      <c r="L64" s="276"/>
      <c r="M64" s="282"/>
      <c r="N64" s="257"/>
    </row>
    <row r="65" spans="1:16" ht="42" hidden="1" customHeight="1">
      <c r="A65" s="294"/>
      <c r="B65" s="279"/>
      <c r="C65" s="276" t="s">
        <v>78</v>
      </c>
      <c r="D65" s="281">
        <v>800</v>
      </c>
      <c r="E65" s="281"/>
      <c r="F65" s="281"/>
      <c r="G65" s="281"/>
      <c r="H65" s="281"/>
      <c r="I65" s="275"/>
      <c r="J65" s="275"/>
      <c r="K65" s="275"/>
      <c r="L65" s="276"/>
      <c r="M65" s="282"/>
      <c r="N65" s="257"/>
      <c r="O65" s="258">
        <f>6000-3000</f>
        <v>3000</v>
      </c>
    </row>
    <row r="66" spans="1:16" ht="25.5" customHeight="1">
      <c r="A66" s="336"/>
      <c r="B66" s="337"/>
      <c r="C66" s="338"/>
      <c r="D66" s="339"/>
      <c r="E66" s="339"/>
      <c r="F66" s="339"/>
      <c r="G66" s="339"/>
      <c r="H66" s="339"/>
      <c r="I66" s="336"/>
      <c r="J66" s="336"/>
      <c r="K66" s="336"/>
      <c r="L66" s="338"/>
      <c r="M66" s="340"/>
      <c r="N66" s="257"/>
    </row>
    <row r="67" spans="1:16" s="273" customFormat="1">
      <c r="A67" s="196" t="s">
        <v>380</v>
      </c>
      <c r="B67" s="196"/>
      <c r="C67" s="260"/>
      <c r="D67" s="266"/>
      <c r="E67" s="267"/>
      <c r="F67" s="266"/>
      <c r="G67" s="266"/>
      <c r="H67" s="266"/>
      <c r="I67" s="268"/>
      <c r="J67" s="268"/>
      <c r="K67" s="268"/>
      <c r="L67" s="260"/>
      <c r="M67" s="269"/>
      <c r="N67" s="270"/>
      <c r="O67" s="271"/>
      <c r="P67" s="272"/>
    </row>
  </sheetData>
  <mergeCells count="22">
    <mergeCell ref="B59:B62"/>
    <mergeCell ref="M3:M4"/>
    <mergeCell ref="E6:E7"/>
    <mergeCell ref="F6:F7"/>
    <mergeCell ref="H6:H7"/>
    <mergeCell ref="L6:L7"/>
    <mergeCell ref="M6:M7"/>
    <mergeCell ref="E47:E48"/>
    <mergeCell ref="F47:F48"/>
    <mergeCell ref="H47:H48"/>
    <mergeCell ref="L47:L48"/>
    <mergeCell ref="M47:M48"/>
    <mergeCell ref="A1:M1"/>
    <mergeCell ref="A3:A4"/>
    <mergeCell ref="B3:B4"/>
    <mergeCell ref="C3:C4"/>
    <mergeCell ref="D3:D4"/>
    <mergeCell ref="E3:E4"/>
    <mergeCell ref="F3:F4"/>
    <mergeCell ref="G3:G4"/>
    <mergeCell ref="H3:H4"/>
    <mergeCell ref="L3:L4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Элек.</vt:lpstr>
      <vt:lpstr>Общая</vt:lpstr>
      <vt:lpstr>Правильно (5 поселений)</vt:lpstr>
      <vt:lpstr>01.07.22</vt:lpstr>
      <vt:lpstr>Общая!Заголовки_для_печати</vt:lpstr>
      <vt:lpstr>'Правильно (5 поселений)'!Заголовки_для_печати</vt:lpstr>
      <vt:lpstr>Элек.!Заголовки_для_печати</vt:lpstr>
      <vt:lpstr>Общая!Область_печати</vt:lpstr>
      <vt:lpstr>'Правильно (5 поселений)'!Область_печати</vt:lpstr>
    </vt:vector>
  </TitlesOfParts>
  <Company>Администрация МО Сургутский район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Данив Ольга Васильевна</dc:creator>
  <cp:lastModifiedBy>pto1</cp:lastModifiedBy>
  <cp:lastPrinted>2022-06-28T07:31:51Z</cp:lastPrinted>
  <dcterms:created xsi:type="dcterms:W3CDTF">2015-03-24T04:05:22Z</dcterms:created>
  <dcterms:modified xsi:type="dcterms:W3CDTF">2022-06-28T07:32:27Z</dcterms:modified>
</cp:coreProperties>
</file>